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335" windowHeight="10650" activeTab="2"/>
  </bookViews>
  <sheets>
    <sheet name="СВОД" sheetId="1" r:id="rId1"/>
    <sheet name="Общее" sheetId="2" r:id="rId2"/>
    <sheet name="Дошкольное" sheetId="3" r:id="rId3"/>
    <sheet name="Дополнительное обр-ие" sheetId="4" r:id="rId4"/>
    <sheet name="Муниципальные показатели" sheetId="5" r:id="rId5"/>
    <sheet name="Лист1" sheetId="6" state="hidden" r:id="rId6"/>
    <sheet name="ФОРМУЛЫ" sheetId="7" state="hidden" r:id="rId7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<sst xmlns="http://schemas.openxmlformats.org/spreadsheetml/2006/main" count="811" uniqueCount="673">
  <si>
    <t>Общие сведения об ОО</t>
  </si>
  <si>
    <t>Тип ОО</t>
  </si>
  <si>
    <t>Вид ОО</t>
  </si>
  <si>
    <t>Созданы коллегиальные органы управления с участием общественности (Да-1, Нет-0)</t>
  </si>
  <si>
    <t>ОО реализует образовательные программы начального общего образования (Да-1, Нет-0)</t>
  </si>
  <si>
    <t>Сведения о контингенте обучающихся</t>
  </si>
  <si>
    <t>Численность обучающихся (включая филиалы)</t>
  </si>
  <si>
    <t>…из них, занимающихся во вторую смену</t>
  </si>
  <si>
    <t>...из них, занимающихся в третью смену</t>
  </si>
  <si>
    <t>...из них пользуются горячим питанием</t>
  </si>
  <si>
    <t>Численность обучающихся (включая филиалы), осваивающих образовательные  программы, соответсвующие требованиям ФГОС начального общего, основного общего, среднего общего образования</t>
  </si>
  <si>
    <t>Численность обучающихся с ОВЗ (включая филиалы) всего</t>
  </si>
  <si>
    <t xml:space="preserve">Численность обучающихся с ОВЗ (включая филиалы) в классах, не являющихся специальными (коррекционными) </t>
  </si>
  <si>
    <t>Численность детей-инвалидов (включая филиалы) всего</t>
  </si>
  <si>
    <t xml:space="preserve">Численность детей-инвалидов (включая филиалы) в классах, не являющихся специальными (коррекционными) </t>
  </si>
  <si>
    <t>Численность учащихся по очной форме обучения (заполняют только вечерние (сменные) ОО)</t>
  </si>
  <si>
    <t>Численность учащихся по заочной форме обучения (заполняют только вечерние (сменные) ОО)</t>
  </si>
  <si>
    <t>Сведения из социологического опроса</t>
  </si>
  <si>
    <t>Численность респондентов (родителей учащихся общеобразовательных организаций), отвечавших на вопрос анкеты "Рассматривали ли Вы при поступлении в данную школу наряду с ней другие возможные варианты или нет? (отметьте, пожалуйста, один ответ)"(социологический опрос родителей учащихся общеобразовательных организаций)</t>
  </si>
  <si>
    <t>…из них выбрали вариант ответа "Нет,т.к. она единственная в нашем населенном пункте"</t>
  </si>
  <si>
    <t>Сведения о работниках ОО</t>
  </si>
  <si>
    <t>Численность пед.работников(без внешних совместителей) (включая филиалы)</t>
  </si>
  <si>
    <t>…из них работают с дошкольниками</t>
  </si>
  <si>
    <t>…из них работают только с дошкольниками</t>
  </si>
  <si>
    <t>численность учителей(без внешних совместителей) (включая филиалы)</t>
  </si>
  <si>
    <t>… из них в возрасте до 35 лет</t>
  </si>
  <si>
    <t>Средняя численность пед.работников (без внешних совместителей), получивших зар.плату за отчетный год (сложите число пед.работников, получивших зар.плату в каждом месяце  отчетного года. и поделите на 12)</t>
  </si>
  <si>
    <t>средняя численность учителей (без внешних совместителей), получивших зар.плату за отчетный год (сложите число учителей, получивших зар.плату в каждом месяце отчетного года и поделите на 12)</t>
  </si>
  <si>
    <t>Общая численность работников (без внешних совместителей)</t>
  </si>
  <si>
    <t xml:space="preserve">Материально-техническое и информационное обеспечение </t>
  </si>
  <si>
    <t>Общая площадь помещений общеобразовательных организаций (включая филиалы; без учета находящихся на капитальном ремонте)</t>
  </si>
  <si>
    <t>Общеобразовательная организация (включая филиалы; без учета находящихся на капитальном ремонте)  имеет:</t>
  </si>
  <si>
    <t>… водопровод (Да-1, Нет-0)</t>
  </si>
  <si>
    <t>… центральное отопление (Да-1, Нет-0)</t>
  </si>
  <si>
    <t>… канализацию (Да-1, Нет-0)</t>
  </si>
  <si>
    <t>… физкультурный зал (Да-1, Нет-0)</t>
  </si>
  <si>
    <t>… плавательный бассейн (Да-1, Нет-0)</t>
  </si>
  <si>
    <t>... скорость подключения к сети Интернет от 1 Мбит/с и выше (Да-1, Нет-0)</t>
  </si>
  <si>
    <t>… пожарные краны и рукава (Да-1, Нет-0)</t>
  </si>
  <si>
    <t>… дымовые извещатели (Да-1, Нет-0)</t>
  </si>
  <si>
    <t>… тревожную кнопку (Да-1, Нет-0)</t>
  </si>
  <si>
    <t>… охрану (Да-1, Нет-0)</t>
  </si>
  <si>
    <t>… систему видеонаблюдения (Да-1, Нет-0)</t>
  </si>
  <si>
    <t>... логопедический пункт или логоп.кабинет (Да-1, Нет-0)</t>
  </si>
  <si>
    <t>... здания, находящиеся в аварийном состоянии (Да-1, Нет-0)</t>
  </si>
  <si>
    <t>…здания, требующие капитального ремонта (Да-1, Нет-0)</t>
  </si>
  <si>
    <t>Общеобразовательная организация (включая филиалы) не находится на капитальном ремонте (Да-1, Нет-0)</t>
  </si>
  <si>
    <t>Число ПК, используемых в учебных целях (включая филиалы; без учета находящихся на капитальном ремонте)</t>
  </si>
  <si>
    <t>…из них имеют доступ к Интернету</t>
  </si>
  <si>
    <t>Сведения о дошкольниках (заполняют школы-сады и ОО с дошкольными группами)</t>
  </si>
  <si>
    <t>ОО реализует образовательные программы дошкольного образования (Да-1, Нет-0)</t>
  </si>
  <si>
    <t>Численность дошкольников в ОО</t>
  </si>
  <si>
    <t>…из них численность дошкольников в возрасте 5-7 лет</t>
  </si>
  <si>
    <t>…из них численность дошкольников в группах крактовременного пребывания</t>
  </si>
  <si>
    <t>…из них численность дошкольников с ОВЗ</t>
  </si>
  <si>
    <t>…из них численность детей инвалидов</t>
  </si>
  <si>
    <t>Среднегодовая численностьдошкольников (сложите число воспитанников на 1-е число каждого месяца отчетного года и поделите на 12)</t>
  </si>
  <si>
    <t>Суммарное число дней, пропущенных дошкольниками ОО (включая филиалы) , по болезни  в отчетный год</t>
  </si>
  <si>
    <t>Финансово-экономическая деятельность ОО</t>
  </si>
  <si>
    <t>Общий объем финансирования ОО за отчетный год</t>
  </si>
  <si>
    <t xml:space="preserve">Объем финансовых средств от приносящей доход деятельности (внебюджетных средств), поступивших в ОО  за отчетный год </t>
  </si>
  <si>
    <t>Фонд начисленной заработной платы за отчетный год педагогических работников (без внешних совместителей)  ОО</t>
  </si>
  <si>
    <t>Фонд начисленной заработной платы за отчетный год учителей (без внешних совместителей) работников ОО</t>
  </si>
  <si>
    <t>ИТОГО</t>
  </si>
  <si>
    <t>ОУ</t>
  </si>
  <si>
    <t>КОД</t>
  </si>
  <si>
    <t>Дата</t>
  </si>
  <si>
    <t>Муниципальное образовательное учреждение средняя общеобразовательная школа № 5 им.О.А.Варенцовой</t>
  </si>
  <si>
    <t>Муниципальное образовательное учреждение средняя общеобразовательная школа № 10</t>
  </si>
  <si>
    <t>Муниципальное образовательное учреждение средняя общеобразовательная школа № 11</t>
  </si>
  <si>
    <t>Муниципальное образовательное учреждение средняя общеобразовательная школа № 17</t>
  </si>
  <si>
    <t>Муниципальное образовательное учреждение средняя общеобразовательная школа № 26</t>
  </si>
  <si>
    <t>Муниципальное образовательное учреждение средняя общеобразовательная школа № 27</t>
  </si>
  <si>
    <t>Муниципальное образовательное учреждение средняя общеобразовательная школа № 29</t>
  </si>
  <si>
    <t>муниципальное образовательное учреждение средняя общеобразовательная школа № 99</t>
  </si>
  <si>
    <t>Муниципальное образовательное учреждение средняя общеобразовательная школа № 39</t>
  </si>
  <si>
    <t>Муниципальное образовательное учреждение средняя общеобразовательная школа № 55</t>
  </si>
  <si>
    <t>муниципальное образовательное учреждение средняя общеобразовательная школа № 56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</si>
  <si>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</si>
  <si>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Муниципальное образовательное учреждение средняя общеобразовательная школа № 60</t>
  </si>
  <si>
    <t>Муниципальное образовательное учреждение средняя общеобразовательная школа № 62</t>
  </si>
  <si>
    <t>Муниципальное образовательное учреждение средняя общеобразовательная школа № 72</t>
  </si>
  <si>
    <t>Муниципальное образовательное учреждение средняя общеобразовательная школа № 80 с углубленным изучением английского языка</t>
  </si>
  <si>
    <t>Муниципальное образовательное учреждение средняя общеобразовательная школа № 81</t>
  </si>
  <si>
    <t>Муниципальное образовательное учреждение средняя общеобразовательная школа № 87</t>
  </si>
  <si>
    <t>Муниципальное образовательное учреждение средняя общеобразовательная школа № 90</t>
  </si>
  <si>
    <t>Муниципальное образовательное учреждение открытая (сменная) общеобразовательная школа № 95</t>
  </si>
  <si>
    <t>Муниципальное образовательное учреждение гимназия № 2</t>
  </si>
  <si>
    <t>Муниципальное образовательное учреждение начальная школа - детский сад № 115</t>
  </si>
  <si>
    <t>Муниципальное оздоровительное образовательное учреждение санаторная школа-интернат № 10</t>
  </si>
  <si>
    <t>Муниципальное образовательное учреждение средняя общеобразовательная школа № 2</t>
  </si>
  <si>
    <t>муниципальное образовательное учреждение основная общеобразовательная школа № 41</t>
  </si>
  <si>
    <t>муниципальное образовательное учреждение основная общеобразовательная школа № 46</t>
  </si>
  <si>
    <t>Муниципальное образовательное учреждение средняя общеобразовательная школа № 47</t>
  </si>
  <si>
    <t>Муниципальное образовательное учреждение средняя общеобразовательная школа № 48</t>
  </si>
  <si>
    <t>Муниципальное образовательное учреждение основная общеобразовательная школа № 50 имени Валерия Харитонова</t>
  </si>
  <si>
    <t>Муниципальное образовательное учреждение средняя общеобразовательная школа № 51</t>
  </si>
  <si>
    <t>Муниципальное образовательное учреждение средняя общеобразовательная школа № 52</t>
  </si>
  <si>
    <t>Муниципальное образовательное учреждение средняя общеобразовательная школа № 59</t>
  </si>
  <si>
    <t>Муниципальное образовательное учреждение средняя общеобразовательная школа № 67</t>
  </si>
  <si>
    <t>Муниципальное образовательное учреждение средняя общеобразовательная школа № 69</t>
  </si>
  <si>
    <t>Муниципальное образовательное учреждение средняя общеобразовательная школа № 77</t>
  </si>
  <si>
    <t>Муниципальное образовательное учреждение средняя общеобразовательная школа № 83</t>
  </si>
  <si>
    <t>Муниципальное образовательное учреждение средняя общеобразовательная школа № 84 с углубленным изучением английского языка</t>
  </si>
  <si>
    <t>Муниципальное образовательное учреждение открытая (сменная) общеобразовательная школа № 97</t>
  </si>
  <si>
    <t>Муниципальное образовательное учреждение гимназия № 3</t>
  </si>
  <si>
    <t>муниципальное образовательное учреждение вечерняя (сменная) общеобразовательная школа № 16 при ИТУ</t>
  </si>
  <si>
    <t>муниципальное образовательное учреждение вечерняя (сменная) общеобразовательная школа № 21 при ИТУ</t>
  </si>
  <si>
    <t>Муниципальное оздоровительное образовательное учреждение санаторно-лесная школа</t>
  </si>
  <si>
    <t>Муниципальное образовательное учреждение средняя общеобразовательная школа № 1</t>
  </si>
  <si>
    <t>Муниципальное образовательное учреждение средняя общеобразовательная школа № 4 имени Н.А.Некрасова с углубленным изучением английского языка</t>
  </si>
  <si>
    <t>Муниципальное образовательное учреждение средняя общеобразовательная школа № 7</t>
  </si>
  <si>
    <t>Муниципальное образовательное учреждение средняя общеобразовательная школа № 25</t>
  </si>
  <si>
    <t>муниципальное образовательное учреждение средняя общеобразовательная школа № 33 им. К. Маркса с углублённым изучением математики</t>
  </si>
  <si>
    <t xml:space="preserve">Муниципальное образовательное учреждение средняя общеобразовательная школа № 42 имени Николая Петровича Гусева с углубленным изучением французского языка 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</si>
  <si>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</si>
  <si>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Муниципальное образовательное учреждение средняя общеобразовательная школа № 49</t>
  </si>
  <si>
    <t>Муниципальное образовательное учреждение средняя общеобразовательная школа № 70</t>
  </si>
  <si>
    <t>Муниципальное образовательное учреждение средняя общеобразовательная школа с углубленным изучением отдельных предметов "Провинциальный колледж"</t>
  </si>
  <si>
    <t>Муниципальное образовательное учреждение средняя общеобразовательная школа № 8</t>
  </si>
  <si>
    <t>Муниципальное образовательное учреждение средняя общеобразовательная школа № 12</t>
  </si>
  <si>
    <t>Муниципальное образовательное учреждение средняя общеобразовательная школа № 13</t>
  </si>
  <si>
    <t>Муниципальное образовательное учреждение средняя общеобразовательная школа № 15</t>
  </si>
  <si>
    <t>Муниципальное образовательное учреждение средняя общеобразовательная школа № 31</t>
  </si>
  <si>
    <t>Муниципальное образовательное учреждение средняя общеобразовательная школа № 32 имени В.В.Терешковой</t>
  </si>
  <si>
    <t>Муниципальное образовательное учреждение средняя общеобразовательная школа № 40</t>
  </si>
  <si>
    <t xml:space="preserve">Муниципальное образовательное учреждение средняя общеобразовательная школа № 53 </t>
  </si>
  <si>
    <t>Муниципальное образовательное учреждение средняя общеобразовательная школа № 75</t>
  </si>
  <si>
    <t>Муниципальное образовательное учреждение открытая (сменная) общеобразовательная школа № 96</t>
  </si>
  <si>
    <t>Муниципальное оздоровительное образовательное учреждение санаторная школа-интернат № 6</t>
  </si>
  <si>
    <t>Муниципальное образовательное учреждение средняя общеобразовательная школа № 3</t>
  </si>
  <si>
    <t>Муниципальное образовательное учреждение средняя общеобразовательная школа № 9 имени Ивана Ткаченко</t>
  </si>
  <si>
    <t>Муниципальное образовательное учреждение средняя общеобразовательная школа № 30 г.Ярославля</t>
  </si>
  <si>
    <t>Муниципальное образовательное учреждение средняя общеобразовательная школа № 36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</si>
  <si>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</si>
  <si>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муниципальное образовательное учреждение средняя общеобразовательная школа № 44 г.Ярославля</t>
  </si>
  <si>
    <t>Муниципальное образовательное учреждение средняя общеобразовательная школа № 57 г.Ярославля</t>
  </si>
  <si>
    <t>Муниципальное образовательное учреждение средняя общеобразовательная школа № 71</t>
  </si>
  <si>
    <t>Муниципальное образовательное учреждение средняя общеобразовательная школа № 74 имени Ю.А.Гагарина</t>
  </si>
  <si>
    <t>Муниципальное образовательное учреждение средняя общеобразовательная школа № 76</t>
  </si>
  <si>
    <t>Муниципальное образовательное учреждение открытая (сменная) общеобразовательная школа № 94</t>
  </si>
  <si>
    <t>Муниципальное образовательное учреждение специальная (коррекционная) начальная школа-детский сад № 158</t>
  </si>
  <si>
    <t>муниципальное образовательное учреждение средняя общеобразовательная школа № 6 им. Подвойского</t>
  </si>
  <si>
    <t>Муниципальное образовательное учреждение средняя общеобразовательная школа № 14 им.Лататуева В.Н.</t>
  </si>
  <si>
    <t>Муниципальное образовательное учреждение средняя общеобразовательная школа № 16</t>
  </si>
  <si>
    <t>Муниципальное образовательное учреждение средняя общеобразовательная школа № 18 г.Ярославля</t>
  </si>
  <si>
    <t>Муниципальное образовательное учреждение средняя общеобразовательная школа № 21 имени А.М. Достоевского</t>
  </si>
  <si>
    <t>Муниципальное образовательное учреждение средняя общеобразовательная школа № 23</t>
  </si>
  <si>
    <t>муниципальное образовательное учреждение средняя общеобразовательная школа № 28</t>
  </si>
  <si>
    <t>Муниципальное образовательное учреждение основная общеобразовательная школа № 35</t>
  </si>
  <si>
    <t>муниципальное образовательное учреждение для детей дошкольного и младшего школьного возраста начальная школа-детский сад № 85</t>
  </si>
  <si>
    <t>Муниципальное образовательное учреждение средняя общеобразовательная школа № 66</t>
  </si>
  <si>
    <t>Муниципальное образовательное учреждение средняя общеобразовательная школа № 68</t>
  </si>
  <si>
    <t>Муниципальное образовательное учреждение основная общеобразовательная школа № 73</t>
  </si>
  <si>
    <t>муниципальное образовательное учреждение средняя общеобразовательная школа № 78</t>
  </si>
  <si>
    <t>Муниципальное образовательное учреждение средняя общеобразовательная школа № 88 г.Ярославля</t>
  </si>
  <si>
    <t>Муниципальное образовательное учреждение средняя общеобразовательная школа № 89</t>
  </si>
  <si>
    <t>Муниципальное образовательное учреждение гимназия № 1 г.Ярославля</t>
  </si>
  <si>
    <t>№</t>
  </si>
  <si>
    <t>Сведения о воспитанниках</t>
  </si>
  <si>
    <t>Численность воспитанников</t>
  </si>
  <si>
    <t xml:space="preserve">…из них в возрасте 3-6 лет </t>
  </si>
  <si>
    <t>…из них в возрасте 3 года и старше</t>
  </si>
  <si>
    <t>…из них  численность воспитанников в группах кратковременного пребывания</t>
  </si>
  <si>
    <t>…из них численность детей с ОВЗ</t>
  </si>
  <si>
    <t>…из них численность детей-инвалидов</t>
  </si>
  <si>
    <t xml:space="preserve">Среднегодовая численность воспитанников (включая филиалы)(сложите число воспитанников на 1-е число каждого месяца отчетного года и поделите на 12) </t>
  </si>
  <si>
    <t>Суммарное число дней, пропущенных воспитанниками, по болезни  в год</t>
  </si>
  <si>
    <t>Сведения о работниках</t>
  </si>
  <si>
    <t>Численность пед.работников (без внешних совместителей)</t>
  </si>
  <si>
    <t>Средняя численность пед.работников (без внешних совместителей), получивших зар.плату за весь отчетный год (сложите число пед.работников, получивших зар.плату в каждом месяце  отчетного года. и поделите на 12)</t>
  </si>
  <si>
    <t>Материально-техническое и информационное обеспечение ДОО</t>
  </si>
  <si>
    <t>Общая площадь помещений, используемых для нужд дошкольных образовательных организаций без учета площади помещений, сданных в аренду (субаренду)</t>
  </si>
  <si>
    <t>ДОО (включая филиалы) с учетом находящихся на капитальном ремонте имеет:</t>
  </si>
  <si>
    <t>… водоснабжение (Да-1, Нет-0)</t>
  </si>
  <si>
    <t>... центральное отопление (Да-1, Нет-0)</t>
  </si>
  <si>
    <t>... канализацию (Да-1, Нет-0)</t>
  </si>
  <si>
    <t>... физкультурный зал (Да-1, Нет-0)</t>
  </si>
  <si>
    <t>... закрытый плавательный бассейн (Да-1, Нет-0)</t>
  </si>
  <si>
    <t>Здания ДОО требуют капитального ремонта(Да-1,Нет-0)</t>
  </si>
  <si>
    <t>Здания ДОО находятся в аварийном состоянии(Да-1,Нет-0)</t>
  </si>
  <si>
    <t>Число ПК в ДОО (с учетом находящихся на капитальном ремонте), доступных для использования детьми (включая филиалы)</t>
  </si>
  <si>
    <t>Финансово-экономическая деятельность ДОО</t>
  </si>
  <si>
    <t>Общий объем финансирования ДОО за отчетный год</t>
  </si>
  <si>
    <t xml:space="preserve">Объем финансовых средств от приносящей доход деятельности (внебюджетных средств), поступивших в ДОО за отчетный год </t>
  </si>
  <si>
    <t>Фонд начисленной заработной платы за отчетный год педагогических работников (без внешних совместителей)  ДОО</t>
  </si>
  <si>
    <t>Общие сведения об ОДОД</t>
  </si>
  <si>
    <t>Это музыкальная школа (Да-1, Нет-0)</t>
  </si>
  <si>
    <t>Это художественная школа (Да-1, Нет-0)</t>
  </si>
  <si>
    <t>Это хореографическая школа (Да-1, Нет-0)</t>
  </si>
  <si>
    <t>Это школа искусств (Да-1, Нет-0)</t>
  </si>
  <si>
    <t>Это детская, юношеская спортивная школа (Да-1, Нет-0)</t>
  </si>
  <si>
    <t>Это ОДОД :</t>
  </si>
  <si>
    <t>…работающая по всем видам образовательной деятельности (Да-1, Нет-0)</t>
  </si>
  <si>
    <t>...художественная (Да-1, Нет-0)</t>
  </si>
  <si>
    <t>...эколого-биологическая (Да-1, Нет-0)</t>
  </si>
  <si>
    <t>...туристско-краеведческая (Да-1, Нет-0)</t>
  </si>
  <si>
    <t>...техническая (Да-1, Нет-0)</t>
  </si>
  <si>
    <t>...военно-патриотическая и спортивно-техническая (Да-1, Нет-0)</t>
  </si>
  <si>
    <t>...другое (Да-1, Нет-0)</t>
  </si>
  <si>
    <t>Общая численность детей в ОДОД</t>
  </si>
  <si>
    <t>Сведения о работниках ОДОД</t>
  </si>
  <si>
    <t>Средняя численность пед.работников (без внешних совместителей), получивших зар.плату за отчетный год (сложите число пед.работников, получивших зар.плату в каждом месяце  отчетного года и поделите на 12)</t>
  </si>
  <si>
    <t>Материально-техническое и информационное обеспечение</t>
  </si>
  <si>
    <t>Площадь всех помещений (включая филиалы) в ОДОД</t>
  </si>
  <si>
    <t>В ОДОД (включая филиалы) имеются:</t>
  </si>
  <si>
    <t>... водопровод (Да-1, Нет-0)</t>
  </si>
  <si>
    <t>.. центральное отопление (Да-1, Нет-0)</t>
  </si>
  <si>
    <t>... канализация (Да-1, Нет-0)</t>
  </si>
  <si>
    <t>... филиалы (Да-1, Нет-0)</t>
  </si>
  <si>
    <t>... пожарные рукава и краны (Да-1, Нет-0)</t>
  </si>
  <si>
    <t>... дымовые извещатели (Да-1, Нет-0)</t>
  </si>
  <si>
    <t>...здания, находящиеся в аварийном состоянии (Да-1, Нет-0)</t>
  </si>
  <si>
    <t>...здания, требующие кап.ремонта (Да-1, Нет-0)</t>
  </si>
  <si>
    <t>Число ПК, используемых в учебных целях (включая филиалы)</t>
  </si>
  <si>
    <t>...из них имеют доступ к интернету</t>
  </si>
  <si>
    <t>Численность респондентов (родителей детей,обучающихся в ОДОД), ответивших на вопрос "Выберите из списка то, что по вашему мнению, стало результатом занятий вашего ребенка в кружке, секции, клубе и т.п.?(Ответьте про организацию, в которой Вам была выдана анкета. Если Ваш ребенок посещает несколько кружков, выберите тот, в котором ребенок занимается больше всего или тот, который Вы считаете главным, отметьте не более 3-х вариантов )" школе(социологический опрос для родителей детей, обучающихся в ОДОД)</t>
  </si>
  <si>
    <t>Из них выбравших вариант ответа:</t>
  </si>
  <si>
    <t xml:space="preserve">ребенок приобрел актуальные знания, умения, практические навыки - тому, чему не учат в школе, но очень важно для жизни </t>
  </si>
  <si>
    <t xml:space="preserve">ребенку удалось проявить и развить свой талант, способности </t>
  </si>
  <si>
    <t>ребенок сориентировался в мире профессий, освоил значимые для профессиональной деятельности навыки</t>
  </si>
  <si>
    <t>ребенок смог улучшить свои знания по школьной программе, стал лучше учиться в школе</t>
  </si>
  <si>
    <t>Финансово-экономическая деятельность ОДОД</t>
  </si>
  <si>
    <t>Фонд начисленной заработной платы за отчетный год педагогических работников (без внешних совместителей)  ОДОД</t>
  </si>
  <si>
    <t>Общий объем финансирования ОДОД за отчетный год</t>
  </si>
  <si>
    <t>Объем финансовых средств от приносящей доход деятельности (внебюджетных средств), поступивших в ОДОД за отчетный год</t>
  </si>
  <si>
    <t>Показатель</t>
  </si>
  <si>
    <t>Кол-во</t>
  </si>
  <si>
    <t>Численность детей в возрасте 3-6 лет (число полных лет), стоящих на учете для определения в дошкольные образовательные организации.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</si>
  <si>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 на 1 января следующего за отчетным года) *рассчитывается Министерством образования и науки Российской Федерации)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</si>
  <si>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</si>
  <si>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Число дошкольных образовательных организаций с учетом находящмхся на капитальном ремонте (без учета филиалов) в отчетном году t</t>
  </si>
  <si>
    <t>Численность постоянного населения в возрасте 7-17 лет (на 1 января следующего за отчетным года)</t>
  </si>
  <si>
    <t>Среднемесячная номинальная начисленная заработная плата в субъекте Российской Федерации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</si>
  <si>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 ) в отчетном году t</t>
  </si>
  <si>
    <t>Число вечерних (сменных) общеобразовательных организаций (включая филиалы) в отчетном году t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</si>
  <si>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 ) в году t-1, предшествовавшем отчетному году t</t>
  </si>
  <si>
    <t>Число вечерних (сменных) общеобразовательных организаций (включая филиалы) в году t-1, предшествовавшем отчетному году t</t>
  </si>
  <si>
    <t>Численность учащихся  частных общеобразовательных организаций (включая филиалы) с углубленным изучением отдельных предметов</t>
  </si>
  <si>
    <t xml:space="preserve">Численность учащихся  частных общеобразовательных организаций (включая филиалы) </t>
  </si>
  <si>
    <t>Численность педагогических работников (без внешних совместителей) частных общеобразовательных организаций (включая филиалы)  реализующих образовательные программы начального общего, основного общего и среднего общего образования</t>
  </si>
  <si>
    <t>Численность учителей (без внешних совместителей) частных общеобразовательных организаций (включая филиалы)  реализующих образовательные программы начального общего, основного общего и среднего общего образования</t>
  </si>
  <si>
    <t>Численность учителей (без внешних совместителей) частных общеобразовательных организаций (включая филиалы)  реализующих образовательные программы начального общего, основного общего и среднего общего образования в возрасте до 35 лет</t>
  </si>
  <si>
    <t>Общая площадь помещений частных общеобразовательных организаций (включая филиалы; без учета находящихся на капитальном ремонте)</t>
  </si>
  <si>
    <t>Численность учащихся частных общеобразовательных организаций (включая филиалы)  занимающихся во вторую смену</t>
  </si>
  <si>
    <t>Численность учащихся частных общеобразовательных организаций (включая филиалы)  занимающихся в третью  смену</t>
  </si>
  <si>
    <t>Число  частных общеобразовательных организаций (включая филиалы; без учета находящихся на капитальном ремонте), имеющих водопровод</t>
  </si>
  <si>
    <t>Число  частных общеобразовательных организаций (включая филиалы; без учета находящихся на капитальном ремонте), имеющих центральное отопление</t>
  </si>
  <si>
    <t>Число  частных общеобразовательных организаций (включая филиалы; без учета находящихся на капитальном ремонте), имеющих канализацию</t>
  </si>
  <si>
    <t>Число  частных общеобразовательных организаций (включая филиалы; без учета находящихся на капитальном ремонте) в отчетном году t</t>
  </si>
  <si>
    <t>Число  частных общеобразовательных организаций (включая филиалы; без учета находящихся на капитальном ремонте) в году t-1. предшествовавшем отчетному году t</t>
  </si>
  <si>
    <t>Число компьютеров, используемых в учебных целях, в частных общеобразовательных организациях (включая филиалы; без учета находящихся на капитальном ремонте) в отчетном году t</t>
  </si>
  <si>
    <t>Число компьютеров, используемых в учебных целях, имеющих доступ к Интернету, в частных общеобразовательных организациях (включая филиалы; без учета находящихся на капитальном ремонте) в отчетном году t</t>
  </si>
  <si>
    <t>Число частных общеобразовательных организаций (включая филиалы; без учета находящихся на капитальном ремонте) в отчетном году t, имеющих скорость подключения к сети Интернет от 1 Мбит/с и выше</t>
  </si>
  <si>
    <t>Численность обучающихся с ОВЗ  в классах, не являющихся специальными (коррекционными),  частных общеобразовательных организаций (включая филиалы), реализующих образовательные программы  начального общего, основного общего и среднего общего образования</t>
  </si>
  <si>
    <t>Численность обучающихся с ОВЗ  частных общеобразовательных организаций (включая филиалы), реализующих образовательные программы  начального общего, основного общего и среднего общего образования</t>
  </si>
  <si>
    <t>Численность детей-инвалидов, обучающихся в классах, не являющихся специальными (коррекционными),  частных общеобразовательных организаций (включая филиалы), реализующих образовательные программы  начального общего, основного общего и среднего общего образования</t>
  </si>
  <si>
    <t>Численность детей-инвалидов, обучающихся в частных общеобразовательных организаций (включая филиалы), реализующих образовательные программы  начального общего, основного общего и среднего общего образования</t>
  </si>
  <si>
    <t>Численность обучающихся в частных общеобразовательных организациях(включая филиалы)  пользующихся горячим питанием</t>
  </si>
  <si>
    <t>Число частных общеобразовательных организаций (включая филиалы), имеющих логопедический пункт или логопедический кабинет</t>
  </si>
  <si>
    <t>Число частных общеобразовательных организаций (включая филиалы), имеющих физкультурные залы</t>
  </si>
  <si>
    <t>Число частных общеобразовательных организаций (включая филиалы), имеющих плавательные бассейны</t>
  </si>
  <si>
    <t>Объем финансирования частных  общеобразовательных организаций (включая филиалы)</t>
  </si>
  <si>
    <t>Среднегодовая численность учащихся частных  общеобразовательных организаций (включая филиалы)(сложите число учащихся на 1-е число каждого месяца 2013 года и поделите на 12)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</si>
  <si>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</si>
  <si>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Число частных общеобразовательных организаций (включая филиалы; без учета находящихся на капитальном ремонте)  имеющих пожарные краны и рукава</t>
  </si>
  <si>
    <t>Число частных общеобразовательных организаций (включая филиалы; без учета находящихся на капитальном ремонте)  имеющих дымовые извещатели</t>
  </si>
  <si>
    <t>Число частных общеобразовательных организаций (включая филиалы; без учета находящихся на капитальном ремонте)  имеющих "тревожную кнопку"</t>
  </si>
  <si>
    <t>Число частных общеобразовательных организаций (включая филиалы; без учета находящихся на капитальном ремонте)  имеющих охрану</t>
  </si>
  <si>
    <t>Число частных общеобразовательных организаций (включая филиалы; без учета находящихся на капитальном ремонте)  имеющих систему видеонаблюдения</t>
  </si>
  <si>
    <t>Число частных общеобразовательных организаций (включая филиалы; без учета находящихся на капитальном ремонте)  здания которых находятся в аварийном  состоянии</t>
  </si>
  <si>
    <t>Число частных общеобразовательных организаций (включая филиалы; без учета находящихся на капитальном ремонте)  здания которых требуют капитального ремонта</t>
  </si>
  <si>
    <t>Численность населения в возрасте 15-17 лет (на 1 января следующего за отчетным года)</t>
  </si>
  <si>
    <t>Численность населения в возрасте 15-19 лет (на 1 января следующего за отчетным года)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</si>
  <si>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на базе основного общего образования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</si>
  <si>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на базе среднего общего образования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</si>
  <si>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</si>
  <si>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по очной форме обучения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</si>
  <si>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по очно-заочной форме обучения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</si>
  <si>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по заочной форме обучения (включая экстернат)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</si>
  <si>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с полным возмещением стоимости обучения в частных организациях</t>
  </si>
  <si>
    <t>Численность педагогических работников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</t>
  </si>
  <si>
    <t>Численность педагогических работников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</si>
  <si>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</t>
  </si>
  <si>
    <t>Численность преподавателей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звена, имеющих высшее образование</t>
  </si>
  <si>
    <t>Численность педагогических работников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звена, имеющих высшую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</si>
  <si>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звена, имеющих высшую первую категорию</t>
  </si>
  <si>
    <t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по  очной форме обучения за счет средств учредителя в частных организациях</t>
  </si>
  <si>
    <t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по  очной форме обучения по договорам (но без учета краткосрочно обученных) в частных организациях</t>
  </si>
  <si>
    <t xml:space="preserve"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в частных специальных профессиональных учреждениях за счет средств учредителя </t>
  </si>
  <si>
    <t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в частных специальных профессиональных учреждениях по договорам</t>
  </si>
  <si>
    <t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по очно-заочной форме обучения и в форме экстерната за счет средств учредителя в частных организациях</t>
  </si>
  <si>
    <t>Численность преподавателей (без внешних совместителей и работающих по договорам гражданско-правового характера) с учетом внутренних совместителей в частных профессиональных организациях,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</si>
  <si>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Численность мастеров производственного обучения (без внешних совместителей и работающих по договорам гражданско-правового характера) с учетом внутренних совместителей в частных профессиональных организациях,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</si>
  <si>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Среднемесячная номинальная начисленная заработная плата экономики субъекта Российской Федерации</t>
  </si>
  <si>
    <t>Численность студентов в частных организациях, обучающихся по образовательным программам среднего профессионального образования-программам подготовки специалистов среднего звена, проживающих в общежитиях (включая проживающих в общежитиях сторонних организаций)</t>
  </si>
  <si>
    <t>Численность студентов в частных организациях, обучающихся по образовательным программам среднего профессионального образования-программам подготовки специалистов среднего звена, нуждающихся в общежитиях</t>
  </si>
  <si>
    <t>Численность студентов частных организаций, обучающихся по очной форме</t>
  </si>
  <si>
    <t>Численность студентов частных организаций, обучающихся по заочной форме</t>
  </si>
  <si>
    <t>Число персональных компьютеров, используемых в учебных целях, в частных профессиональных образовательных организациях (включая филиалы), реализующих образовательные программы среднего профессионального обрзования - программы подготовки специалистов среднего звена</t>
  </si>
  <si>
    <t>Число персональных компьютеров, имеющих доступ к интернету, используемых в учебных целях, в частных профессиональных образовательных организациях (включая филиалы), реализующих образовательные программы среднего профессионального обрзования - программы подготовки специалистов среднего звена</t>
  </si>
  <si>
    <t>Число частных профессиональных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 со скоростью передачи данных 2Мбит/с и выше</t>
  </si>
  <si>
    <t>Число частных профессиональных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</si>
  <si>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Площадь учебно-лабораторных зданий частных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 (без учета площади: сданной в аренду или субаренду, находящейся на капитальном ремонте или реконструкции)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</si>
  <si>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учебно-лабораторные здания и общежития, которые доступны для лиц с ОВЗ, детей-инвалидов и инвалидов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</si>
  <si>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 в отчетном году t</t>
  </si>
  <si>
    <t>Численность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звена, получающих стипендии в частных организациях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</si>
  <si>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в отчетном году t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</si>
  <si>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в году t-1, предшествовавшем отчетному году t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</si>
  <si>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 в году t-1, предшествовавшем отчетному году t</t>
  </si>
  <si>
    <t>Объем финансовых средств от приносящей доход деятельности (внебюджетных средств) частных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</si>
  <si>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Объем финансовых средств от приносящей доход деятельности (внебюджетных средств) частных профессиональных образовательных организаций, реализующих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</si>
  <si>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 частных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</si>
  <si>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Объем финансовых средств поступивших в частные профессиональные образовательные организации (включая филиалы), реализующих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</si>
  <si>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 от приносящей доход деятельности (внебюджетных средств) поступивших в частные профессиональные образовательные организации (включая филиалы),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</si>
  <si>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финансовых средств поступивших в частные профессиональные образовательные организации (включая филиалы),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</si>
  <si>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средств частных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</si>
  <si>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Объем финансовых средств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</si>
  <si>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Число частных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звена, имеющие филиалы, реализующие эти программы</t>
  </si>
  <si>
    <t>Число частных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</si>
  <si>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учебно-лабораторных зданий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</si>
  <si>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учебно-лабораторных зданий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</si>
  <si>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</si>
  <si>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общежитий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</si>
  <si>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учебно-лабораторных зданий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</si>
  <si>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Площадь учебно-лабораторных зданий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</si>
  <si>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Площадь общежитий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</si>
  <si>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Численность населения в возрасте 5 - 18 лет на 1 января следующего за отчетным года</t>
  </si>
  <si>
    <t>Число частных образовательных организаций дополнительного образования (включая филиалы), реализующих дополнительные образовательные программы для детей</t>
  </si>
  <si>
    <t>Число частных образовательных организаций дополнительного образования (включая филиалы), реализующих дополнительные образовательные программы для детей, имеющих водопровод</t>
  </si>
  <si>
    <t>Число частных образовательных организаций дополнительного образования (включая филиалы), реализующих дополнительные образовательные программы для детей, имеющих центральное отопление</t>
  </si>
  <si>
    <t>Число частных образовательных организаций дополнительного образования (включая филиалы), реализующих дополнительные образовательные программы для детей, имеющих канализацию</t>
  </si>
  <si>
    <t>Число частных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отчетном году t</t>
  </si>
  <si>
    <t>Число частных музыкальных, художественных, хореографических школ и школ искусств в отчетном году t</t>
  </si>
  <si>
    <t>Число частных детских, юношеских спортивных школ в отчетном году t</t>
  </si>
  <si>
    <t>Число всех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году t-1, предшествовавшем отчетному году t</t>
  </si>
  <si>
    <t>Число частных музыкальных, художественных, хореографических школ и школ искусств в году t-1, предшествовавшем отчетному году t</t>
  </si>
  <si>
    <t>Число частных детских, юношеских спортивных школ в году t-1, предшествовавшем отчетному году t</t>
  </si>
  <si>
    <t>Общий объем финансирования частных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</si>
  <si>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Численность детей, обучающихся в частных образовательных организациях дополнительного образования (включая филиалы)</t>
  </si>
  <si>
    <t>Объем средств от приносящей доход деятельности (внебюджетных средств), поступивших в частные образовательные организации дополнительно образования (включая филиалы), реализующие дополнительные общеобразовательные программы для детей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</si>
  <si>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имеющих филиалы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</si>
  <si>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имеющих пожарные краны и рукава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</si>
  <si>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имеющих дымовые извещатели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</si>
  <si>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</si>
  <si>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здания которых находятся требуют капитального ремонта</t>
  </si>
  <si>
    <t>Численность занятых в возрасте 25-64 лет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</si>
  <si>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дополнительных профессиональных программ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</si>
  <si>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доктора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</si>
  <si>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кандидата наук</t>
  </si>
  <si>
    <t>Стоимость дорогостоящих машин и оборудования (стоимостью свыше 1 млн рублей за ед.) в частных организациях дополнительного профессионального образования (включая филиалы, реализующие дополнительные профессиональные программы)</t>
  </si>
  <si>
    <t>Стоимость машин и оборудования в частных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</si>
  <si>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Число персональных компьютеров, используемых в учебных целях, в частных организациях дополнительного профессионального образования  (включая филиалы, реализующие дополнительные профессиональные программы)</t>
  </si>
  <si>
    <t>Число персональных компьютеров, используемых в учебных целях, подключенных к интернету, в частных организациях дополнительного профессионального образования  (включая филиалы, реализующие дополнительные профессиональные программы)</t>
  </si>
  <si>
    <t>Численность слушателей частных организаций дополнительного профессионального образовния (включая филиалы, реализующие дополнительные профессиональные программы)</t>
  </si>
  <si>
    <t>Число частных организаций дополнительного профессионального образования (включая филиалы, реализующие дополнительные профессиональные программы) в отчетном году t</t>
  </si>
  <si>
    <t>Число частных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отчетном году t</t>
  </si>
  <si>
    <t>Число частных организаций дополнительного профессионального образования (включая филиалы, реализующие дополнительные профессиональные программы) в году t-1 предшествовавшем отчетному году t</t>
  </si>
  <si>
    <t>Число частных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году t-1 предшествовавшем отчетному году t</t>
  </si>
  <si>
    <t>Численность лиц с ОВЗ и инвалидов, обученных по дополнительным профессиональным программам в частных организациях</t>
  </si>
  <si>
    <t>Численность обученных по дополнительным профессиональным программам в частных организациях</t>
  </si>
  <si>
    <t>Объем средств, полученных от научных исследований и разработок, частных организаций дополнительного профессионального образования (включая филиалы, реализующие дополнительные профессиональные программы)</t>
  </si>
  <si>
    <t>Объем средств частных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</si>
  <si>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учебно-лабораторных зданий частных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</si>
  <si>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учебно-лабораторных зданий частных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</si>
  <si>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общежитий частных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</si>
  <si>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общежитий частных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</si>
  <si>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Численность преподавателей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образовательных программ профессионального обучения</t>
  </si>
  <si>
    <t>Численность преподавателей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образовательных программ профессионального обучения, имеющих высшее образование</t>
  </si>
  <si>
    <t>Стоимость дорогостоящих машин и оборудования (стоимостью свыше 1 млн рублей за ед.) в частных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</si>
  <si>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Стоимость машин и оборудования в частных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</si>
  <si>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Число частных общеобразовательных организаций (включая их филиалы), реализующих образовательные программы профессионального обучения</t>
  </si>
  <si>
    <t>Число частных профессиональных образовательных организаций (включая их филиалы), реализующих образовательные программы профессионального обучения</t>
  </si>
  <si>
    <t>Число частных организаций дополнительного образования (включая их филиалы), реализующих образовательные программы профессионального обучения</t>
  </si>
  <si>
    <t>Число частных организаций дополнительного профессионального образования (включая их филиалы), реализующих образовательные программы профессионального обучения</t>
  </si>
  <si>
    <t>Число учебных центров профессиональной квалификации</t>
  </si>
  <si>
    <t>Внутренние затраты на исследования и разработки - всего</t>
  </si>
  <si>
    <t>Численность иностранных студентов частных организаций,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</si>
  <si>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 (граждан СНГ) частных организаций,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</si>
  <si>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Число всех общеобразовательных организаций (с учетом частных) (включая филиалы; без учета находящихся на капитальном ремонте; без вечерних (сменных) общеобразовательных организаций)</t>
  </si>
  <si>
    <t>Число всех общеобразовательных организаций (с учетом частных)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</si>
  <si>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Название показателя</t>
  </si>
  <si>
    <t>Значение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</si>
  <si>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</si>
  <si>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1.1.2. 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</si>
  <si>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1.1.3.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</si>
  <si>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1.1. Уровень доступности дошкольного образования и численность населения, получающего дошкольное образование</t>
  </si>
  <si>
    <t>1. Сведения о развитии дошкольного образования</t>
  </si>
  <si>
    <t>1.2.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</si>
  <si>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 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</si>
  <si>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1.3. Кадровое обеспечение дошкольных образовательных организаций и оценка уровня заработной платы педагогических работников</t>
  </si>
  <si>
    <t>1.3.1. Численность воспитанников организаций дошкольного образования в расчете на 1 педагогического работника</t>
  </si>
  <si>
    <t>1.3.2.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</si>
  <si>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1.4. Материально-техническое и информационное обеспечение дошкольных образовательных организаций</t>
  </si>
  <si>
    <t>1.4.1. Площадь помещений, используемых непосредственно для нужд дошкольных образовательных организаций, в расчете на одного воспитанника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</si>
  <si>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 водоснабжение; центральное отопление; канализацию</t>
  </si>
  <si>
    <t>1.4.3. Удельный вес числа организаций, имеющих физкультурные залы, в общем числе дошкольных образовательных организаций</t>
  </si>
  <si>
    <t>1.4.4. Удельный вес числа организаций, имеющих закрытые плавательные бассейны, в общем числе дошкольных образовательных организаций</t>
  </si>
  <si>
    <t>1.4.5. 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</si>
  <si>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1.5.    Условия получения дошкольного образования лицами с ограниченными возможностями здоровья и инвалидами</t>
  </si>
  <si>
    <t>1.5.1. 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</si>
  <si>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1.5.2. Удельный вес численности детей-инвалидов в общей численности воспитанников дошкольных образовательных организаций</t>
  </si>
  <si>
    <t>1.6. Состояние здоровья лиц, обучающихся по программам дошкольного образования</t>
  </si>
  <si>
    <t>1.6.1. Пропущено дней по болезни одним ребенком в дошкольной образовательной организации в год</t>
  </si>
  <si>
    <t>1.7. 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</si>
  <si>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 Темп роста числа дошкольных образовательных организаций</t>
  </si>
  <si>
    <t>1.8. Финансово-экономическая деятельность дошкольных образовательных организаций</t>
  </si>
  <si>
    <t>1.8.1. Общий объем финансовых средств, поступивших в дошкольные образовательные организации, в расчете на одного воспитанника</t>
  </si>
  <si>
    <t>1.8.2. 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</si>
  <si>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Примечание</t>
  </si>
  <si>
    <r>
      <t>ЧВ</t>
    </r>
    <r>
      <rPr>
        <vertAlign val="superscript"/>
        <sz val="10"/>
        <color indexed="8"/>
        <rFont val="Times New Roman"/>
        <family val="1"/>
      </rPr>
      <t>Д0</t>
    </r>
  </si>
  <si>
    <r>
      <t>С</t>
    </r>
    <r>
      <rPr>
        <vertAlign val="subscript"/>
        <sz val="14"/>
        <color indexed="8"/>
        <rFont val="Times New Roman"/>
        <family val="1"/>
      </rPr>
      <t>1</t>
    </r>
  </si>
  <si>
    <r>
      <t>В</t>
    </r>
    <r>
      <rPr>
        <vertAlign val="subscript"/>
        <sz val="14"/>
        <color indexed="8"/>
        <rFont val="Times New Roman"/>
        <family val="1"/>
      </rPr>
      <t>д</t>
    </r>
  </si>
  <si>
    <t>1.9. Создание безопасных условий при организации образовательного процесса в дошкольных образовательных организациях</t>
  </si>
  <si>
    <t>1.9.1. Удельный вес числа организаций, здания которых находятся в аварийном состоянии, в общем числе дошкольных образовательных организаций</t>
  </si>
  <si>
    <t>1.9.2. Удельный вес числа организаций, здания которых требуют капитального ремонта, в общем числе дошкольных образовательных организаций</t>
  </si>
  <si>
    <t>2. Сведения о развитии начального общего образования, основного общего образования и среднего общего образования</t>
  </si>
  <si>
    <t>2.1. 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</si>
  <si>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2.1.1. 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7-17 лет)</t>
  </si>
  <si>
    <t>2.1.2. 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</si>
  <si>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2.1.3. Оценка родителями учащихся общеобразовательных организаций возможности выбора общеобразовательной организации (оценка удельного веса численности родителей учащихся, отдавших своих детей в конкретную школу по причине отсутствия других вариантов для выбора, в общей численности родителей учащихся общеобразовательных организаций)</t>
  </si>
  <si>
    <t>ФОТ2=</t>
  </si>
  <si>
    <t>стр.4</t>
  </si>
  <si>
    <t>тип=02</t>
  </si>
  <si>
    <t>тип=03</t>
  </si>
  <si>
    <t>тип=04</t>
  </si>
  <si>
    <t>тип=05</t>
  </si>
  <si>
    <t>тип=06</t>
  </si>
  <si>
    <t>тип=07</t>
  </si>
  <si>
    <t>ЧСП2=</t>
  </si>
  <si>
    <r>
      <t>3</t>
    </r>
    <r>
      <rPr>
        <vertAlign val="subscript"/>
        <sz val="14"/>
        <color indexed="8"/>
        <rFont val="Times New Roman"/>
        <family val="1"/>
      </rPr>
      <t>1</t>
    </r>
  </si>
  <si>
    <t>водоснабжение</t>
  </si>
  <si>
    <t>центральное отопление</t>
  </si>
  <si>
    <t>канализация</t>
  </si>
  <si>
    <t>Количество учреждений</t>
  </si>
  <si>
    <t>2.2. 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</si>
  <si>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без частных</t>
  </si>
  <si>
    <t>Число дошкольных образовательных организаций с учетом находящмхся на капитальном ремонте (без учета филиалов) в году t-1  предшествовавшем отчетному t</t>
  </si>
  <si>
    <t>2.2.1. Удельный вес численности лиц, занимающихся во вторую и третью смены, в общей численности учащихся общеобразовательных организаций</t>
  </si>
  <si>
    <t>2.2.2. Удельный вес численности лиц, углубленно изучающих отдельные предметы, в общей численности учащихся общеобразовательных организаций</t>
  </si>
  <si>
    <t>ГОРОД/СЕЛО</t>
  </si>
  <si>
    <t>2.3. Кадровое обеспечение общеобразовательных организаций, иных организаций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</si>
  <si>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Число дней, пропущенных воспитанниками частных дошкольных образовательных организаций по болезни в год</t>
  </si>
  <si>
    <t>Среднегодовая численность воспитанников (включая филиалы)(сложите число воспитанников на 1-е число каждого месяца отчетного года и поделите на 12) частных дошкольных образовательных организаций</t>
  </si>
  <si>
    <t>2.3.1. Численность учащихся в общеобразовательных организациях в расчете на 1 педагогического работника</t>
  </si>
  <si>
    <t>2.3.2. Удельный вес численности учителей в возрасте до 35 лет в общей численности учителей общеобразовательных организаций</t>
  </si>
  <si>
    <t>2.3.3. 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Федерации: педагогических работников - всего; из них учителей</t>
  </si>
  <si>
    <t>2.4. 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</si>
  <si>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2.4.1. Общая площадь всех помещений общеобразовательных организаций в расчете на одного учащегося</t>
  </si>
  <si>
    <t>2.4.2. 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</t>
  </si>
  <si>
    <t>2.4.3. Число персональных компьютеров, используемых в учебных целях, в расчете на 100 учащихся общеобразовательных организаций: всего; имеющих доступ к Интернету</t>
  </si>
  <si>
    <t>2.4.4. 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</si>
  <si>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2.5. 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</si>
  <si>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 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</si>
  <si>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2.5.2. 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</si>
  <si>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стр.12</t>
  </si>
  <si>
    <t>ЧУДН=</t>
  </si>
  <si>
    <t>Численность обучающихся частных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осваивающих образовательные  программы, соответсвующие требованиям ФГОС начального общего, основного общего, среднего общего образования</t>
  </si>
  <si>
    <t>тип=08</t>
  </si>
  <si>
    <t>ЧУ=</t>
  </si>
  <si>
    <t>стр.15</t>
  </si>
  <si>
    <t>вид=0304</t>
  </si>
  <si>
    <t>стр.16</t>
  </si>
  <si>
    <t>Првеч</t>
  </si>
  <si>
    <t>Увеч=</t>
  </si>
  <si>
    <t>У35веч=</t>
  </si>
  <si>
    <t>учителей</t>
  </si>
  <si>
    <t>пед.работников</t>
  </si>
  <si>
    <t>стр.18</t>
  </si>
  <si>
    <t>Плвеч=</t>
  </si>
  <si>
    <t>ЧУОчВеч=</t>
  </si>
  <si>
    <t>ЧУ2веч=</t>
  </si>
  <si>
    <t>ЧУ3веч=</t>
  </si>
  <si>
    <t>ЧУЗаочВеч=</t>
  </si>
  <si>
    <t>водопровод</t>
  </si>
  <si>
    <t>2.6.1. 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общеобразовательных организаций с худшими результатами ЕГЭ</t>
  </si>
  <si>
    <t>2.6.2. Среднее значение количества баллов по ЕГЭ, полученных выпускниками, освоившими образовательные программы среднего общего образования: по математике; по русскому языку</t>
  </si>
  <si>
    <t>2.6.3. Среднее значение количества баллов по государственной итоговой аттестации (далее - ГИА), полученны выпускниками, освоившими образовательные программы основного общего образования: по математике; по русскому языку</t>
  </si>
  <si>
    <t>2.6.4. Удельный  вес  численности   выпускников,   освоивших  образовательные  программы  среднего   общефобразования,  получивших  количество  баллов  по  ЕГЭ  ниже  минимального,   в  общей  численности  выпускников, освоивших образовательные программы среднего общего образования, сдававших ЕГЭ: по математике; по русскому языку</t>
  </si>
  <si>
    <t>2.6.5. Удельный вес численности выпускников, освоивших образовательные программы основного общегр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</si>
  <si>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стр.19</t>
  </si>
  <si>
    <t>ЧВечЦО=</t>
  </si>
  <si>
    <t>ЧВечК=</t>
  </si>
  <si>
    <t>ЧВечВ=</t>
  </si>
  <si>
    <t>с учетом вечерних и частных</t>
  </si>
  <si>
    <t>всего</t>
  </si>
  <si>
    <t>имеющих доступ к интернету</t>
  </si>
  <si>
    <t>2.7. 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js общеобразовательных организациях, а также в иных организациях, осуществляющих образовательнуф деятельность в части реализации основных общеобразовательных программ</t>
  </si>
  <si>
    <t>2.7.1. Удельный вес лиц, обеспеченных горячим питанием, в общей численности обучающихся общеобразовательных организаций</t>
  </si>
  <si>
    <t>2.7.2. Удельный вес числа организаций, имеющих логопедический пункт или логопедический кабинет, в общем числе общеобразовательных организаций</t>
  </si>
  <si>
    <t>2.7.3. Удельный вес числа организаций, имеющих физкультурные залы, в общем числе общеобразовательных организаций</t>
  </si>
  <si>
    <t>2.7.4. Удельный вес числа организаций, имеющих плавательные бассейны, в общем числе общеобразовательных организаций</t>
  </si>
  <si>
    <t>2.8. 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</si>
  <si>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стр.27</t>
  </si>
  <si>
    <t>ЧВечЛПК</t>
  </si>
  <si>
    <t>ЧВечВСЕГО</t>
  </si>
  <si>
    <t>с учетом частных без вечерних</t>
  </si>
  <si>
    <t>2.8.1. Темп роста числа общеобразовательных организаций</t>
  </si>
  <si>
    <t>2.9. Финансово-экономическая деятельность общеобразовательных организаций, иных организаций осуществляющих образовательную деятельность в части реализации основных общеобразовательных программ</t>
  </si>
  <si>
    <t>2.9.1. Общий объем финансовых средств, поступивших в общеобразовательные организации, в расчете на одного учащегося</t>
  </si>
  <si>
    <t>2.9.2. Удельный вес финансовых средств от приносящей доход деятельности в общем объеме финансовых средств общеобразовательных организаций</t>
  </si>
  <si>
    <t>2.10. Создание безопасных условий при организации образовательного процесса в общеобразовательных организациях</t>
  </si>
  <si>
    <t>2.10.1. Удельный вес числа организаций, имеющих пожарные краны и рукава, в общем числе общеобразовательных организаций</t>
  </si>
  <si>
    <t>2.10.2. Удельный вес числа организаций, имеющих дымовые извещатели, в общем числе общеобразовательных организаций</t>
  </si>
  <si>
    <t>2.10.3. Удельный вес числа организаций, имеющих «тревожную кнопку», в общем числе общеобразовательных организаций</t>
  </si>
  <si>
    <t>2.10.4. Удельный вес числа организаций, имеющих охрану, в общем числе общеобразовательных организаций</t>
  </si>
  <si>
    <t>2.10.5. Удельный вес числа организаций, имеющих систему видеонаблюдения, в общем числе общеобразовательных организаций</t>
  </si>
  <si>
    <t>2.10.6. Удельный вес числа организаций, здания которых находятся в аварийном состоянии, в общем числе общеобразовательных организаций</t>
  </si>
  <si>
    <t>2.10.7. Удельный вес числа организаций, здания которых требуют капитального ремонта,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</si>
  <si>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ремонте) в отчетном году t</t>
  </si>
  <si>
    <t>Число общеобразовательных организаций (включая филиалы; без учета находящихся на капитальном ремонте) в году t-1. предшествовавшем отчетному году t</t>
  </si>
  <si>
    <t>I. Общее образование</t>
  </si>
  <si>
    <t>Среднегодовая численность учащихся государственных и муниципальных общеобразовательных организаций (включая филиалы) (из КПМО)</t>
  </si>
  <si>
    <t>с учетом вечерних и частных организаций города</t>
  </si>
  <si>
    <t>Число частных городских общеобразовательных организаций (включая филиалы; без учета находящихся на капитальном ремонте)  имеющих пожарные краны и рукава</t>
  </si>
  <si>
    <t xml:space="preserve">Число частных городских общеобразовательных организаций (включая филиалы; без учета находящихся на капитальном ремонте) </t>
  </si>
  <si>
    <t>Число частных городских общеобразовательных организаций (включая филиалы; без учета находящихся на капитальном ремонте)  имеющих дымовые извещатели</t>
  </si>
  <si>
    <t>с учетом вечерних и частных организаций</t>
  </si>
  <si>
    <t>III. Дополнительное образование</t>
  </si>
  <si>
    <t>5. Сведения о развитии дополнительного образования детей и взрослых</t>
  </si>
  <si>
    <t>5.1. Численность населения, обучающегося по дополнительным общеобразовательным программам</t>
  </si>
  <si>
    <t>5.1.1. Охват детей в возрасте 5-18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5-18 лет)</t>
  </si>
  <si>
    <t>5.2. 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</si>
  <si>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5.2.1. 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</t>
  </si>
  <si>
    <t>5.3. Кадровое обеспечение организаций, осуществляющих образовательную деятельность в части ] реализации дополнительных общеобразовательных программ</t>
  </si>
  <si>
    <t>5.3.1. 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i в субъекте Российской Федерации</t>
  </si>
  <si>
    <t>5.4. Материально-техническое и информационное обеспечение образовательных организаций,, осуществляющих образовательную деятельность в части реализации дополнительных общеобразовательных программ</t>
  </si>
  <si>
    <t>Обр</t>
  </si>
  <si>
    <t>Обр1</t>
  </si>
  <si>
    <t>Обр2</t>
  </si>
  <si>
    <t>Обр3</t>
  </si>
  <si>
    <t>Обр4</t>
  </si>
  <si>
    <t>Обр5</t>
  </si>
  <si>
    <t>Обр6</t>
  </si>
  <si>
    <t>Обр7</t>
  </si>
  <si>
    <t>Обр8</t>
  </si>
  <si>
    <t>Культ</t>
  </si>
  <si>
    <t>Спорт</t>
  </si>
  <si>
    <t>...спортивная</t>
  </si>
  <si>
    <t>5.4.1. Общая площадь всех помещений организаций дополнительного образования в расчете на одного обучающегося</t>
  </si>
  <si>
    <t>5.4.2. 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 водопровод; центральное отопление; канализацию</t>
  </si>
  <si>
    <t>5.5. 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</si>
  <si>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 Темп роста числа образовательных организаций дополнительного образования</t>
  </si>
  <si>
    <t>5.6. 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</si>
  <si>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5.6.1. Общий объем финансовых средств, поступивших в образовательные организации дополнительного j образования, в расчете на одного обучающегося</t>
  </si>
  <si>
    <t>5.6.2. 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</si>
  <si>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5.7. 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</si>
  <si>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 Удельный вес числа организаций, имеющих филиалы, в общем числе образовательных организаций дополнительного образования</t>
  </si>
  <si>
    <t>5.8. 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</si>
  <si>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с частными</t>
  </si>
  <si>
    <t>центральное отпление</t>
  </si>
  <si>
    <t>5.4.3. Число персональных компьютеров, используемых в учебных целях, в расчете на 100 обучающихся| организаций дополнительного образования</t>
  </si>
  <si>
    <t>Число музыкальных, художественных, хореографических школ и школ искусств в году t-1, предшествовавшем отчетному году t</t>
  </si>
  <si>
    <t>Число детских, юношеских спортивных школ в году t-1, предшествовавшем отчетному году t</t>
  </si>
  <si>
    <t>ФОТПр стр.101</t>
  </si>
  <si>
    <t>5.8.1. Удельный вес числа организаций, имеющих пожарные краны и рукава, в общем числе образовательных Организаций дополнительного образования</t>
  </si>
  <si>
    <t>5.8.2. Удельный вес числа организаций, имеющих дымовые извещатели, в общем числе образовательных организаций дополнительного образования</t>
  </si>
  <si>
    <t>5.8.3. 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</si>
  <si>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5.8.4.   Удельный  вес  числа  организаций,  здания  которых требуют  капитального  ремонта,   в  общем  чис. образовательных организаций дополнительного образования</t>
  </si>
  <si>
    <t>5.9. Учебные и внеучебные достижения лиц, обучающихся по программам дополнительного образования детей</t>
  </si>
  <si>
    <t>5.9.1. Результаты занятий детей в организациях дополнительного образования (оценка удельного веса родителей детей, обучающихся в образовательных организациях дополнительного образования, отметивших различные результа' ъп обучения их детей, в общей численности родителей детей, обучающихся в образовательных организаци ix дополнительного образования): приобретение актуальных знаний, умений, практических навыков обучающими* щ выявление и развитие таланта и способностей обучающихся; профессиональная ориентация, освоение значимых р 1тя профессиональной деятельности навыков обучающимися; улучшение знаний в рамках школьной программы обучающимися</t>
  </si>
  <si>
    <t>не считается, т.к. для всей РФ</t>
  </si>
  <si>
    <t>08.10</t>
  </si>
  <si>
    <t>03</t>
  </si>
  <si>
    <t>0303</t>
  </si>
  <si>
    <t>Русский</t>
  </si>
  <si>
    <t>Математика</t>
  </si>
  <si>
    <t>Физика</t>
  </si>
  <si>
    <t>Химия</t>
  </si>
  <si>
    <t>Информатика</t>
  </si>
  <si>
    <t>Биология</t>
  </si>
  <si>
    <t>История</t>
  </si>
  <si>
    <t>География</t>
  </si>
  <si>
    <t>Английский</t>
  </si>
  <si>
    <t>Немецкий</t>
  </si>
  <si>
    <t>Французский</t>
  </si>
  <si>
    <t>Обществознание</t>
  </si>
  <si>
    <t>Испанский</t>
  </si>
  <si>
    <t>Литература</t>
  </si>
  <si>
    <t>03.10</t>
  </si>
  <si>
    <t>IV. Дополнительная информация о системе образования</t>
  </si>
  <si>
    <t>8. Сведения об интеграции образования и науки, а также образования и сферы труда</t>
  </si>
  <si>
    <t>8.1.1. Удельный вес сектора организаций высшего образования во внутренних затратах на исследования</t>
  </si>
  <si>
    <t>8.2. Участие организаций различных отраслей экономики в обеспечении и осуществлении образовательной деятельности</t>
  </si>
  <si>
    <t>8.2.1. Оценка представителями организаций реального сектора экономики распространенности их сотрудничества с образовательными организациями, реализующими профессиональные образовательные программы (оценка удельногэ веса организаций реального сектора экономики, сотрудничавших с организациями, реализующими профессиональные образовательные программы, в общем числе организаций реального сектора экономики): исключительно профессиональной подготовки квалифицированных рабочих, служащих; профессиональной подготовки специалисте е среднего звена; бакалавриата, подготовки специалистов, магистратуры</t>
  </si>
  <si>
    <t>9. Сведения об интеграции российского образования с мировым образовательным пространством</t>
  </si>
  <si>
    <t>9.1. Удельный вес численности иностранных студентов в общей численности студентов, обучающихся ео образовательным программам среднего профессионального образования - программам подготовки специалистов</t>
  </si>
  <si>
    <t>9.2. Удельный вес численности иностранных студентов в общей численности студентов, обучающихся п образовательным программам высшего образования - программам бакалавриата, программам специалитета, программа магистратуры: всего, граждане СНГ</t>
  </si>
  <si>
    <t xml:space="preserve">10. Развитие системы оценки качества образования и информационной прозрачности системы образования </t>
  </si>
  <si>
    <t>10.1. Оценка деятельности системы образования гражданами</t>
  </si>
  <si>
    <t xml:space="preserve">        10.1.1. Индекс удовлетворенности населения качеством образования, которое предоставляют образовательны организации</t>
  </si>
  <si>
    <t xml:space="preserve">        10.1.2. Индекс удовлетворенности работодателей качеством подготовки в образовательных организациях профессионального образования</t>
  </si>
  <si>
    <t>10.2. Результаты участия обучающихся в образовательных организациях в российских и международнь тестированиях знаний, конкурсах и олимпиадах</t>
  </si>
  <si>
    <t xml:space="preserve">        10.2.1. Удельный вес численности лиц, достигших базового уровня образовательных достижений международных сопоставительных исследованиях качества образования (изучение качества чтения и понимания текста (PIRLS), исследование качества математического и естественнонаучного общего образования (TIMSS), оценка образовательных достижений учащихся (PISA)), в общей численности российских учащихся общеобразовательнь: организаций</t>
  </si>
  <si>
    <t>10.3. Развитие механизмов государственно-частного управления в системе образования</t>
  </si>
  <si>
    <t xml:space="preserve">       10.3.1. Удельный вес численности студентов образовательных организаций высшего образования, использующь с бразовательный кредит для оплаты обучения, в общей численности обучающихся на платной основе</t>
  </si>
  <si>
    <t xml:space="preserve">       10.3.2. 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</si>
  <si>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10.4. Развитие региональных систем оценки качества образования</t>
  </si>
  <si>
    <t xml:space="preserve">       10.4.1. Удельный вес образовательных организаций, охваченных инструментами независимой системы оценки качества образования, в общем числе образовательных организаций</t>
  </si>
  <si>
    <t>11. Сведения о создании условий социализации и самореализации молодежи (в том числе лиц, обучающихся по уровням и видам образования)</t>
  </si>
  <si>
    <t>11.1. Социально-демографические характеристики и социальная интеграция</t>
  </si>
  <si>
    <t xml:space="preserve">        11.1.1. Удельный вес населения в возрасте 5-18 лет, охваченного образованием, в общей численности население в возрасте 5-18 лет</t>
  </si>
  <si>
    <t xml:space="preserve">        11.1.2. Структура подготовки кадров по профессиональным образовательным программам (удельный вес численности выпускников, освоивших профессиональные образовательные программы соответствующего уровня общей численности выпускников): образовательные программы среднего профессионального образования программы подготовки квалифицированных рабочих, служащих; образовательные программы среднего профессионального образования - программы подготовки специалистов среднего звена; образовательные программы высшего образования - программы бакалавриата; программы высшего образования - программы подготовки специалитета; образовательные программы высшего образования - программы магистратуры; образовательное программы высшего образования - программы подготовки кадров высшей квалификации</t>
  </si>
  <si>
    <t>11.2. Ценностные ориентации молодежи и ее участие в общественных достижениях</t>
  </si>
  <si>
    <t>11.3. Образование и занятость молодежи</t>
  </si>
  <si>
    <t xml:space="preserve">      11.2.1. Удельный вес численности молодых людей в возрасте от 14 до 30 лет, участвующих в деятельности молодежных общественных объединений, в общей численности молодежи в возрасте от 14 до 30 лет</t>
  </si>
  <si>
    <t xml:space="preserve">      11.3.1. Оценка удельного веса лиц, совмещающих учёбу и работу, в общей численности студентов старших курсоь образовательных организаций высшего образования</t>
  </si>
  <si>
    <t>11.4. Деятельность федеральных органов исполнительной власти и органов исполнительной власи субъектов Российской Федерации по созданию условий социализации и самореализации молодежи</t>
  </si>
  <si>
    <t xml:space="preserve">       11.4.1. Удельный вес численности молодых людей в возрасте от 14 до 30 лет, вовлеченных в реализуемь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молодежи, в общей численности молодежи в возрасте от 1 до 30 лет</t>
  </si>
  <si>
    <t>частные начиная с 2014</t>
  </si>
  <si>
    <t>без СПО</t>
  </si>
  <si>
    <t>не считается, т.к. разрез РФ</t>
  </si>
  <si>
    <t>не считается, т.к. ВО</t>
  </si>
  <si>
    <t>с учетом частных</t>
  </si>
  <si>
    <t>не считается, т.к. СПО</t>
  </si>
  <si>
    <t>Число частных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</si>
  <si>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,</t>
  </si>
  <si>
    <t>с учетом ВО</t>
  </si>
  <si>
    <t>2.6. 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</si>
  <si>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1 учреждение</t>
  </si>
  <si>
    <t>не сдавали</t>
  </si>
  <si>
    <t>муниципальное бюджетное общеобразовательное учреждение Бурмакинская средняя общеобразовательная школа № 1</t>
  </si>
  <si>
    <t>муниципальное общеобразовательное учреждение Бурмакинская средняя общеобразовательная школа № 2</t>
  </si>
  <si>
    <t>муниципальное бюджетное общеобразовательное учреждение Вятская средняя общеобразовательная школа</t>
  </si>
  <si>
    <t>муниципальное бюджетное общеобразовательное учреждение средняя общеобразовательная школа им. Н.А. Некрасова</t>
  </si>
  <si>
    <t>муниципальное бюджетное общеобразовательное учреждение Диево-Городищенская средняя общеобразовательная школа</t>
  </si>
  <si>
    <t>муниципальное общеобразовательное учреждение Заболотская основная общеобразовательная школа</t>
  </si>
  <si>
    <t>муниципальное бюджетное общеобразовательное учреждение средняя общеобразовательная школа им.Карла Маркса</t>
  </si>
  <si>
    <t>муниципальное бюджетное образовательное учреждение Левашовская средняя общеобразовательная школа</t>
  </si>
  <si>
    <t>муниципальное бюджетное общеобразовательное учреждение Некрасовская средняя общеобразовательная школа</t>
  </si>
  <si>
    <t xml:space="preserve">муниципальное бюджетное общеобразовательное учреждение Никольская средняя общеобразовательная школа </t>
  </si>
  <si>
    <t>17.10</t>
  </si>
  <si>
    <t>17586 т.р.</t>
  </si>
  <si>
    <t>10169808,79 руб</t>
  </si>
  <si>
    <t>350 т.р.</t>
  </si>
  <si>
    <t>4633 т.р.</t>
  </si>
  <si>
    <t>3620 т.р.</t>
  </si>
  <si>
    <t>2034,7 тыс.руб</t>
  </si>
  <si>
    <t>муниципальное бюджетное образовательное учреждение дополнительного образования детей Некрасовская детско-юношеская спортивная школа</t>
  </si>
  <si>
    <t>муниципальное образовательное учреждение дополнительного образования детей Центр детского творчества "Созвездие"</t>
  </si>
  <si>
    <t>муниципальное образовательное учреждение дополнительного профессионального образования (повышения квалификации) специалистов "Информационно-методический центр"</t>
  </si>
  <si>
    <t>09.10</t>
  </si>
  <si>
    <t>Образовательное учреждение</t>
  </si>
  <si>
    <t>Центр</t>
  </si>
  <si>
    <t>16,9 кв.м.</t>
  </si>
  <si>
    <t>муниципальное бюджетное дошкольное образовательное учреждение детский сад № 1 "Солнышко"</t>
  </si>
  <si>
    <t>муниципальное бюджетное дошкольное образовательное учреждение детский сад общеразвивающего вида № 2 "Сказка"</t>
  </si>
  <si>
    <t>муниципальное бюджетное дошкольное образовательное учреждение детский сад общеразвивающего вида № 5 "Звездочка"</t>
  </si>
  <si>
    <t>муниципальное бюджетное дошкольное образовательное учреждение детский сад № 6</t>
  </si>
  <si>
    <t>муниципальное бюджетное дошкольное образовательное учреждение детский сад № 7 "Сосенка"</t>
  </si>
  <si>
    <t>муниципальное бюджетное дошкольное образовательное учреждение детский сад № 11</t>
  </si>
  <si>
    <t>муниципальное бюджетное дошкольное образовательное учреждение детский сад общеразвивающего вида № 12 "Родничок"</t>
  </si>
  <si>
    <t>муниципальное бюджетное дошкольное образовательное учреждение детский сад № 16</t>
  </si>
  <si>
    <t>муниципальное бюджетное дошкольное образовательное учреждение детский сад № 18</t>
  </si>
  <si>
    <t>13.10</t>
  </si>
  <si>
    <t>2637,8</t>
  </si>
  <si>
    <t>да</t>
  </si>
  <si>
    <t>нет</t>
  </si>
  <si>
    <t>25683,2</t>
  </si>
  <si>
    <t>1749,1</t>
  </si>
  <si>
    <t>5994,8</t>
  </si>
  <si>
    <t>1,525.7 тыс. руб.</t>
  </si>
  <si>
    <t>с</t>
  </si>
  <si>
    <t>11571 т.р.</t>
  </si>
  <si>
    <t>147,318 т.р.</t>
  </si>
  <si>
    <t>5185 т.р.</t>
  </si>
  <si>
    <t>4379,3 т.р.</t>
  </si>
  <si>
    <t>29299.7т.р</t>
  </si>
  <si>
    <t>344т.р</t>
  </si>
  <si>
    <t>3692100т.р</t>
  </si>
  <si>
    <t>3488300т.р</t>
  </si>
  <si>
    <t>31.10.</t>
  </si>
  <si>
    <t>05.11.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</si>
</sst>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0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Consolas"/>
      <family val="3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Consolas"/>
      <family val="3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3" borderId="10" xfId="53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53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center" vertical="top"/>
    </xf>
    <xf numFmtId="0" fontId="1" fillId="33" borderId="10" xfId="53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right" textRotation="90" wrapText="1"/>
      <protection/>
    </xf>
    <xf numFmtId="0" fontId="0" fillId="0" borderId="0" xfId="0" applyFont="1" applyFill="1" applyBorder="1" applyAlignment="1" applyProtection="1">
      <alignment horizontal="right" textRotation="90"/>
      <protection/>
    </xf>
    <xf numFmtId="0" fontId="0" fillId="33" borderId="10" xfId="0" applyFont="1" applyFill="1" applyBorder="1" applyAlignment="1">
      <alignment horizontal="right" textRotation="90" wrapText="1"/>
    </xf>
    <xf numFmtId="0" fontId="0" fillId="0" borderId="0" xfId="0" applyAlignment="1">
      <alignment horizontal="right" textRotation="90"/>
    </xf>
    <xf numFmtId="0" fontId="1" fillId="33" borderId="11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 applyProtection="1">
      <alignment wrapText="1"/>
      <protection/>
    </xf>
    <xf numFmtId="0" fontId="0" fillId="6" borderId="10" xfId="0" applyFont="1" applyFill="1" applyBorder="1" applyAlignment="1" applyProtection="1">
      <alignment/>
      <protection/>
    </xf>
    <xf numFmtId="0" fontId="0" fillId="6" borderId="10" xfId="0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6" borderId="12" xfId="0" applyFont="1" applyFill="1" applyBorder="1" applyAlignment="1" applyProtection="1">
      <alignment wrapText="1"/>
      <protection/>
    </xf>
    <xf numFmtId="0" fontId="0" fillId="6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6" borderId="13" xfId="0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16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 wrapText="1"/>
    </xf>
    <xf numFmtId="0" fontId="0" fillId="11" borderId="10" xfId="0" applyFill="1" applyBorder="1" applyAlignment="1">
      <alignment horizontal="left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center" vertical="center"/>
    </xf>
    <xf numFmtId="0" fontId="6" fillId="1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8" fontId="0" fillId="0" borderId="0" xfId="0" applyNumberFormat="1" applyAlignment="1">
      <alignment/>
    </xf>
    <xf numFmtId="0" fontId="4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textRotation="90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45" fillId="0" borderId="10" xfId="0" applyFont="1" applyBorder="1" applyAlignment="1">
      <alignment horizontal="left" vertical="center" wrapText="1"/>
    </xf>
    <xf numFmtId="0" fontId="45" fillId="0" borderId="16" xfId="0" applyFont="1" applyBorder="1" applyAlignment="1">
      <alignment vertical="center" wrapText="1"/>
    </xf>
    <xf numFmtId="0" fontId="0" fillId="1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5" fillId="2" borderId="10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0" fillId="37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5" fillId="0" borderId="11" xfId="0" applyFont="1" applyBorder="1" applyAlignment="1">
      <alignment vertical="center" wrapText="1"/>
    </xf>
    <xf numFmtId="0" fontId="0" fillId="37" borderId="11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right" textRotation="90" wrapText="1"/>
      <protection/>
    </xf>
    <xf numFmtId="0" fontId="0" fillId="0" borderId="10" xfId="0" applyFont="1" applyFill="1" applyBorder="1" applyAlignment="1" applyProtection="1">
      <alignment horizontal="right" textRotation="90"/>
      <protection/>
    </xf>
    <xf numFmtId="0" fontId="0" fillId="0" borderId="16" xfId="0" applyFont="1" applyFill="1" applyBorder="1" applyAlignment="1">
      <alignment vertical="center"/>
    </xf>
    <xf numFmtId="0" fontId="0" fillId="38" borderId="17" xfId="0" applyFont="1" applyFill="1" applyBorder="1" applyAlignment="1">
      <alignment horizontal="right" textRotation="90" wrapText="1"/>
    </xf>
    <xf numFmtId="0" fontId="0" fillId="38" borderId="18" xfId="0" applyFont="1" applyFill="1" applyBorder="1" applyAlignment="1">
      <alignment horizontal="right" wrapText="1"/>
    </xf>
    <xf numFmtId="0" fontId="1" fillId="38" borderId="17" xfId="53" applyFont="1" applyFill="1" applyBorder="1" applyAlignment="1">
      <alignment horizontal="center" vertical="top" wrapText="1"/>
      <protection/>
    </xf>
    <xf numFmtId="0" fontId="1" fillId="38" borderId="19" xfId="0" applyFont="1" applyFill="1" applyBorder="1" applyAlignment="1">
      <alignment horizontal="center" vertical="top" wrapText="1"/>
    </xf>
    <xf numFmtId="0" fontId="1" fillId="38" borderId="2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39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/>
      <protection/>
    </xf>
    <xf numFmtId="16" fontId="0" fillId="0" borderId="17" xfId="0" applyNumberFormat="1" applyBorder="1" applyAlignment="1">
      <alignment/>
    </xf>
    <xf numFmtId="16" fontId="0" fillId="0" borderId="17" xfId="0" applyNumberFormat="1" applyFont="1" applyFill="1" applyBorder="1" applyAlignment="1" applyProtection="1">
      <alignment/>
      <protection/>
    </xf>
    <xf numFmtId="0" fontId="0" fillId="40" borderId="17" xfId="0" applyFont="1" applyFill="1" applyBorder="1" applyAlignment="1">
      <alignment horizontal="right" textRotation="90" wrapText="1"/>
    </xf>
    <xf numFmtId="0" fontId="1" fillId="40" borderId="17" xfId="53" applyFont="1" applyFill="1" applyBorder="1" applyAlignment="1">
      <alignment horizontal="center" vertical="top" wrapText="1"/>
      <protection/>
    </xf>
    <xf numFmtId="0" fontId="1" fillId="40" borderId="20" xfId="0" applyFont="1" applyFill="1" applyBorder="1" applyAlignment="1">
      <alignment horizontal="center" vertical="top" wrapText="1"/>
    </xf>
    <xf numFmtId="0" fontId="0" fillId="37" borderId="17" xfId="0" applyFont="1" applyFill="1" applyBorder="1" applyAlignment="1" applyProtection="1">
      <alignment/>
      <protection/>
    </xf>
    <xf numFmtId="0" fontId="0" fillId="41" borderId="17" xfId="0" applyFont="1" applyFill="1" applyBorder="1" applyAlignment="1" applyProtection="1">
      <alignment/>
      <protection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42" borderId="10" xfId="0" applyFill="1" applyBorder="1" applyAlignment="1">
      <alignment horizontal="center" vertical="center"/>
    </xf>
    <xf numFmtId="0" fontId="1" fillId="40" borderId="17" xfId="53" applyFont="1" applyFill="1" applyBorder="1" applyAlignment="1">
      <alignment horizontal="center" vertical="top" wrapText="1"/>
      <protection/>
    </xf>
    <xf numFmtId="0" fontId="1" fillId="40" borderId="20" xfId="0" applyFont="1" applyFill="1" applyBorder="1" applyAlignment="1">
      <alignment horizontal="center" vertical="top" wrapText="1"/>
    </xf>
    <xf numFmtId="0" fontId="0" fillId="41" borderId="17" xfId="0" applyFont="1" applyFill="1" applyBorder="1" applyAlignment="1" applyProtection="1">
      <alignment/>
      <protection/>
    </xf>
    <xf numFmtId="0" fontId="0" fillId="37" borderId="17" xfId="0" applyFill="1" applyBorder="1" applyAlignment="1">
      <alignment/>
    </xf>
    <xf numFmtId="0" fontId="1" fillId="40" borderId="17" xfId="53" applyFont="1" applyFill="1" applyBorder="1" applyAlignment="1">
      <alignment horizontal="center" vertical="top" wrapText="1"/>
      <protection/>
    </xf>
    <xf numFmtId="0" fontId="1" fillId="40" borderId="20" xfId="0" applyFont="1" applyFill="1" applyBorder="1" applyAlignment="1">
      <alignment horizontal="center" vertical="top" wrapText="1"/>
    </xf>
    <xf numFmtId="0" fontId="0" fillId="37" borderId="17" xfId="0" applyFill="1" applyBorder="1" applyAlignment="1">
      <alignment/>
    </xf>
    <xf numFmtId="0" fontId="0" fillId="41" borderId="17" xfId="0" applyFill="1" applyBorder="1" applyAlignment="1">
      <alignment/>
    </xf>
    <xf numFmtId="0" fontId="28" fillId="0" borderId="0" xfId="52">
      <alignment/>
      <protection/>
    </xf>
    <xf numFmtId="0" fontId="1" fillId="40" borderId="17" xfId="53" applyFont="1" applyFill="1" applyBorder="1" applyAlignment="1">
      <alignment horizontal="center" vertical="top" wrapText="1"/>
      <protection/>
    </xf>
    <xf numFmtId="0" fontId="1" fillId="40" borderId="20" xfId="0" applyFont="1" applyFill="1" applyBorder="1" applyAlignment="1">
      <alignment horizontal="center" vertical="top" wrapText="1"/>
    </xf>
    <xf numFmtId="0" fontId="0" fillId="41" borderId="17" xfId="0" applyFont="1" applyFill="1" applyBorder="1" applyAlignment="1" applyProtection="1">
      <alignment/>
      <protection/>
    </xf>
    <xf numFmtId="0" fontId="0" fillId="37" borderId="17" xfId="0" applyFill="1" applyBorder="1" applyAlignment="1">
      <alignment/>
    </xf>
    <xf numFmtId="16" fontId="0" fillId="37" borderId="17" xfId="0" applyNumberFormat="1" applyFont="1" applyFill="1" applyBorder="1" applyAlignment="1" applyProtection="1">
      <alignment/>
      <protection/>
    </xf>
    <xf numFmtId="0" fontId="45" fillId="0" borderId="11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138</xdr:row>
      <xdr:rowOff>0</xdr:rowOff>
    </xdr:from>
    <xdr:to>
      <xdr:col>0</xdr:col>
      <xdr:colOff>0</xdr:colOff>
      <xdr:row>173</xdr:row>
      <xdr:rowOff>95250</xdr:rowOff>
    </xdr:to>
    <xdr:sp>
      <xdr:nvSpPr>
        <xdr:cNvPr id="1" name="Line 4"/>
        <xdr:cNvSpPr>
          <a:spLocks/>
        </xdr:cNvSpPr>
      </xdr:nvSpPr>
      <xdr:spPr>
        <a:xfrm>
          <a:off x="0" y="26860500"/>
          <a:ext cx="0" cy="6705600"/>
        </a:xfrm>
        <a:prstGeom prst="line">
          <a:avLst/>
        </a:prstGeom>
        <a:noFill/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0</xdr:colOff>
      <xdr:row>173</xdr:row>
      <xdr:rowOff>95250</xdr:rowOff>
    </xdr:to>
    <xdr:sp>
      <xdr:nvSpPr>
        <xdr:cNvPr id="2" name="Line 3"/>
        <xdr:cNvSpPr>
          <a:spLocks/>
        </xdr:cNvSpPr>
      </xdr:nvSpPr>
      <xdr:spPr>
        <a:xfrm>
          <a:off x="0" y="26860500"/>
          <a:ext cx="0" cy="6705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28.7109375" style="50" customWidth="1"/>
    <col min="2" max="2" width="26.8515625" style="53" bestFit="1" customWidth="1"/>
    <col min="3" max="3" width="35.140625" style="49" customWidth="1"/>
    <col min="4" max="4" width="28.8515625" style="55" customWidth="1"/>
    <col min="5" max="5" width="0" style="49" hidden="1" customWidth="1"/>
    <col min="6" max="16384" width="9.140625" style="49" customWidth="1"/>
  </cols>
  <sheetData>
    <row r="1" spans="1:4" ht="12.75">
      <c r="A1" s="58" t="s">
        <v>381</v>
      </c>
      <c r="B1" s="69"/>
      <c r="C1" s="59" t="s">
        <v>382</v>
      </c>
      <c r="D1" s="59" t="s">
        <v>409</v>
      </c>
    </row>
    <row r="3" ht="20.25">
      <c r="A3" s="87" t="s">
        <v>511</v>
      </c>
    </row>
    <row r="5" ht="15.75">
      <c r="A5" s="56" t="s">
        <v>387</v>
      </c>
    </row>
    <row r="6" spans="1:4" ht="12.75">
      <c r="A6" s="65" t="s">
        <v>386</v>
      </c>
      <c r="B6" s="70"/>
      <c r="C6" s="65"/>
      <c r="D6" s="65"/>
    </row>
    <row r="7" spans="1:4" ht="12.75">
      <c r="A7" s="57"/>
      <c r="B7" s="71"/>
      <c r="C7" s="57"/>
      <c r="D7" s="57"/>
    </row>
    <row r="8" spans="1:5" ht="38.25">
      <c r="A8" s="52" t="s">
        <v>383</v>
      </c>
      <c r="B8" s="72"/>
      <c r="C8" s="83" t="str">
        <f>IF(Дошкольное!L$36=0,(Дошкольное!B7/(Дошкольное!B7+'Муниципальные показатели'!C3))*100,"Недостаточно данных")</f>
        <v>Недостаточно данных</v>
      </c>
      <c r="E8" s="75" t="s">
        <v>410</v>
      </c>
    </row>
    <row r="9" spans="1:5" ht="38.25">
      <c r="A9" s="52" t="s">
        <v>384</v>
      </c>
      <c r="B9" s="72"/>
      <c r="C9" s="51" t="str">
        <f>IF(Дошкольное!L$36=0,((Дошкольное!B6+Общее!B56)/('Муниципальные показатели'!C4-Общее!B57))*100,"Недостаточно данных")</f>
        <v>Недостаточно данных</v>
      </c>
      <c r="E9" s="76" t="s">
        <v>411</v>
      </c>
    </row>
    <row r="10" spans="1:5" ht="25.5">
      <c r="A10" s="52" t="s">
        <v>385</v>
      </c>
      <c r="B10" s="72"/>
      <c r="C10" s="60" t="str">
        <f>IF(Дошкольное!L$36=0,('Муниципальные показатели'!C5/('Муниципальные показатели'!C5+Дошкольное!B6+Общее!B56))*100,"Недостаточно данных")</f>
        <v>Недостаточно данных</v>
      </c>
      <c r="E10" s="76" t="s">
        <v>412</v>
      </c>
    </row>
    <row r="11" spans="1:4" ht="12.75">
      <c r="A11" s="63"/>
      <c r="B11" s="72"/>
      <c r="C11" s="64"/>
      <c r="D11" s="62"/>
    </row>
    <row r="12" spans="1:4" ht="12.75" customHeight="1">
      <c r="A12" s="65" t="s">
        <v>388</v>
      </c>
      <c r="B12" s="70"/>
      <c r="C12" s="65"/>
      <c r="D12" s="65"/>
    </row>
    <row r="13" spans="1:4" ht="12.75">
      <c r="A13" s="61"/>
      <c r="B13" s="72"/>
      <c r="C13" s="62"/>
      <c r="D13" s="62"/>
    </row>
    <row r="14" spans="1:5" ht="25.5">
      <c r="A14" s="52" t="s">
        <v>389</v>
      </c>
      <c r="B14" s="72"/>
      <c r="C14" s="51" t="str">
        <f>IF(Дошкольное!L$36=0,((Дошкольное!B9+Общее!B58)/(Дошкольное!B6+Общее!B56))*100,"Недостаточно данных")</f>
        <v>Недостаточно данных</v>
      </c>
      <c r="D14" s="62"/>
      <c r="E14" s="54"/>
    </row>
    <row r="15" spans="1:4" ht="12.75">
      <c r="A15" s="63"/>
      <c r="B15" s="72"/>
      <c r="C15" s="64"/>
      <c r="D15" s="62"/>
    </row>
    <row r="16" spans="1:4" ht="12.75" customHeight="1">
      <c r="A16" s="65" t="s">
        <v>390</v>
      </c>
      <c r="B16" s="70"/>
      <c r="C16" s="65"/>
      <c r="D16" s="65"/>
    </row>
    <row r="17" spans="1:4" ht="12.75">
      <c r="A17" s="61"/>
      <c r="B17" s="72"/>
      <c r="C17" s="62"/>
      <c r="D17" s="62"/>
    </row>
    <row r="18" spans="1:5" ht="12.75">
      <c r="A18" s="52" t="s">
        <v>391</v>
      </c>
      <c r="B18" s="91"/>
      <c r="C18" s="83" t="str">
        <f>IF(Дошкольное!L$36=0,(Дошкольное!B6+Общее!B56)/(Дошкольное!B15+Общее!B28),"Недостаточно данных")</f>
        <v>Недостаточно данных</v>
      </c>
      <c r="D18" s="80" t="s">
        <v>609</v>
      </c>
      <c r="E18" s="98"/>
    </row>
    <row r="19" spans="1:5" ht="25.5" customHeight="1">
      <c r="A19" s="84" t="s">
        <v>392</v>
      </c>
      <c r="B19" s="72"/>
      <c r="C19" s="51" t="str">
        <f>IF(Дошкольное!L$36=0,Дошкольное!B32*SUM(ФОРМУЛЫ!C3:I3)*100/(Дошкольное!B16*SUM(ФОРМУЛЫ!C2:I2)),"Недостаточно данных")</f>
        <v>Недостаточно данных</v>
      </c>
      <c r="E19" s="77" t="s">
        <v>430</v>
      </c>
    </row>
    <row r="20" spans="1:8" ht="12.75">
      <c r="A20" s="63"/>
      <c r="B20" s="72"/>
      <c r="C20" s="64"/>
      <c r="H20" s="68"/>
    </row>
    <row r="21" spans="1:4" ht="12.75">
      <c r="A21" s="65" t="s">
        <v>393</v>
      </c>
      <c r="B21" s="70"/>
      <c r="C21" s="65"/>
      <c r="D21" s="65"/>
    </row>
    <row r="22" spans="1:4" ht="12.75">
      <c r="A22" s="61"/>
      <c r="B22" s="72"/>
      <c r="C22" s="62"/>
      <c r="D22" s="62"/>
    </row>
    <row r="23" spans="1:4" ht="12.75">
      <c r="A23" s="52" t="s">
        <v>394</v>
      </c>
      <c r="B23" s="72"/>
      <c r="C23" s="51" t="str">
        <f>IF(Дошкольное!L$36=0,Дошкольное!B19/Дошкольное!B6,"Недостаточно данных")</f>
        <v>Недостаточно данных</v>
      </c>
      <c r="D23" s="62"/>
    </row>
    <row r="24" spans="1:4" ht="12.75" customHeight="1">
      <c r="A24" s="173" t="s">
        <v>395</v>
      </c>
      <c r="B24" s="66" t="s">
        <v>431</v>
      </c>
      <c r="C24" s="51" t="str">
        <f>IF(Дошкольное!L$36=0,(Дошкольное!B21/Дошкольное!B$34)*100,"Недостаточно данных")</f>
        <v>Недостаточно данных</v>
      </c>
      <c r="D24" s="62"/>
    </row>
    <row r="25" spans="1:4" ht="12.75">
      <c r="A25" s="174"/>
      <c r="B25" s="66" t="s">
        <v>432</v>
      </c>
      <c r="C25" s="51" t="str">
        <f>IF(Дошкольное!L$36=0,(Дошкольное!B22/Дошкольное!B$34)*100,"Недостаточно данных")</f>
        <v>Недостаточно данных</v>
      </c>
      <c r="D25" s="62"/>
    </row>
    <row r="26" spans="1:4" ht="12.75">
      <c r="A26" s="175"/>
      <c r="B26" s="66" t="s">
        <v>433</v>
      </c>
      <c r="C26" s="51" t="str">
        <f>IF(Дошкольное!L$36=0,(Дошкольное!B23/Дошкольное!B$34)*100,"Недостаточно данных")</f>
        <v>Недостаточно данных</v>
      </c>
      <c r="D26" s="62"/>
    </row>
    <row r="27" spans="1:4" ht="12.75">
      <c r="A27" s="52" t="s">
        <v>396</v>
      </c>
      <c r="B27" s="72"/>
      <c r="C27" s="51" t="str">
        <f>IF(Дошкольное!L$36=0,(Дошкольное!B24/Дошкольное!B$34)*100,"Недостаточно данных")</f>
        <v>Недостаточно данных</v>
      </c>
      <c r="D27" s="62"/>
    </row>
    <row r="28" spans="1:4" ht="12.75">
      <c r="A28" s="52" t="s">
        <v>397</v>
      </c>
      <c r="B28" s="72"/>
      <c r="C28" s="51" t="str">
        <f>IF(Дошкольное!L$36=0,(Дошкольное!B25/Дошкольное!B$34)*100,"Недостаточно данных")</f>
        <v>Недостаточно данных</v>
      </c>
      <c r="D28" s="62"/>
    </row>
    <row r="29" spans="1:4" ht="12.75">
      <c r="A29" s="52" t="s">
        <v>398</v>
      </c>
      <c r="B29" s="72"/>
      <c r="C29" s="51" t="str">
        <f>IF(Дошкольное!L$36=0,(Дошкольное!B28/Дошкольное!B8)*100,"Недостаточно данных")</f>
        <v>Недостаточно данных</v>
      </c>
      <c r="D29" s="62"/>
    </row>
    <row r="30" spans="1:4" ht="12.75">
      <c r="A30" s="63"/>
      <c r="B30" s="72"/>
      <c r="C30" s="64"/>
      <c r="D30" s="62"/>
    </row>
    <row r="31" spans="1:4" ht="12.75">
      <c r="A31" s="65" t="s">
        <v>399</v>
      </c>
      <c r="B31" s="70"/>
      <c r="C31" s="65"/>
      <c r="D31" s="65"/>
    </row>
    <row r="32" spans="1:4" ht="12.75">
      <c r="A32" s="61"/>
      <c r="B32" s="72"/>
      <c r="C32" s="62"/>
      <c r="D32" s="62"/>
    </row>
    <row r="33" spans="1:4" ht="25.5">
      <c r="A33" s="52" t="s">
        <v>400</v>
      </c>
      <c r="B33" s="72"/>
      <c r="C33" s="51" t="str">
        <f>IF(Дошкольное!L$36=0,((Дошкольное!B10+Общее!B59)/(Дошкольное!B6+Общее!B56))*100,"Недостаточно данных")</f>
        <v>Недостаточно данных</v>
      </c>
      <c r="D33" s="62"/>
    </row>
    <row r="34" spans="1:4" ht="12.75">
      <c r="A34" s="52" t="s">
        <v>401</v>
      </c>
      <c r="B34" s="72"/>
      <c r="C34" s="51" t="str">
        <f>IF(Дошкольное!L$36=0,((Дошкольное!B11+Общее!B60)/(Дошкольное!B6+Общее!B56))*100,"Недостаточно данных")</f>
        <v>Недостаточно данных</v>
      </c>
      <c r="D34" s="62"/>
    </row>
    <row r="35" spans="1:4" ht="12.75">
      <c r="A35" s="63"/>
      <c r="B35" s="72"/>
      <c r="C35" s="64"/>
      <c r="D35" s="62"/>
    </row>
    <row r="36" spans="1:4" ht="12.75">
      <c r="A36" s="65" t="s">
        <v>402</v>
      </c>
      <c r="B36" s="70"/>
      <c r="C36" s="65"/>
      <c r="D36" s="65"/>
    </row>
    <row r="37" spans="1:4" ht="12.75">
      <c r="A37" s="61"/>
      <c r="B37" s="72"/>
      <c r="C37" s="62"/>
      <c r="D37" s="62"/>
    </row>
    <row r="38" spans="1:4" ht="12.75">
      <c r="A38" s="52" t="s">
        <v>403</v>
      </c>
      <c r="B38" s="72"/>
      <c r="C38" s="81" t="str">
        <f>IF(Дошкольное!L$36=0,(SUMIF(Дошкольное!C35:K35,"=г",Дошкольное!C13:K13)+'Муниципальные показатели'!C8)/(SUMIF(Дошкольное!C35:K35,"=г",Дошкольное!C12:K12)+'Муниципальные показатели'!C9),"Недостаточно данных")</f>
        <v>Недостаточно данных</v>
      </c>
      <c r="D38" s="80"/>
    </row>
    <row r="39" spans="1:4" ht="12.75">
      <c r="A39" s="63"/>
      <c r="B39" s="72"/>
      <c r="C39" s="64"/>
      <c r="D39" s="62"/>
    </row>
    <row r="40" spans="1:4" ht="12.75" customHeight="1">
      <c r="A40" s="65" t="s">
        <v>404</v>
      </c>
      <c r="B40" s="70"/>
      <c r="C40" s="65"/>
      <c r="D40" s="65"/>
    </row>
    <row r="41" spans="1:4" ht="12.75">
      <c r="A41" s="61"/>
      <c r="B41" s="72"/>
      <c r="C41" s="62"/>
      <c r="D41" s="62"/>
    </row>
    <row r="42" spans="1:4" ht="12.75">
      <c r="A42" s="52" t="s">
        <v>405</v>
      </c>
      <c r="B42" s="72"/>
      <c r="C42" s="51" t="str">
        <f>IF(Дошкольное!L$36=0,('Муниципальные показатели'!C6/'Муниципальные показатели'!C7)*100,"Недостаточно данных")</f>
        <v>Недостаточно данных</v>
      </c>
      <c r="D42" s="62"/>
    </row>
    <row r="43" spans="1:4" ht="12.75">
      <c r="A43" s="63"/>
      <c r="B43" s="72"/>
      <c r="C43" s="64" t="s">
        <v>616</v>
      </c>
      <c r="D43" s="62"/>
    </row>
    <row r="44" spans="1:4" ht="12.75">
      <c r="A44" s="65" t="s">
        <v>406</v>
      </c>
      <c r="B44" s="70"/>
      <c r="C44" s="65"/>
      <c r="D44" s="65"/>
    </row>
    <row r="45" spans="1:4" ht="12.75">
      <c r="A45" s="61"/>
      <c r="B45" s="72"/>
      <c r="C45" s="62"/>
      <c r="D45" s="62"/>
    </row>
    <row r="46" spans="1:4" ht="12.75">
      <c r="A46" s="52" t="s">
        <v>407</v>
      </c>
      <c r="B46" s="72"/>
      <c r="C46" s="51" t="str">
        <f>IF(Дошкольное!L$36=0,Дошкольное!B30/Дошкольное!B12,"Недостаточно данных")</f>
        <v>Недостаточно данных</v>
      </c>
      <c r="D46" s="62"/>
    </row>
    <row r="47" spans="1:4" ht="13.5" customHeight="1">
      <c r="A47" s="52" t="s">
        <v>408</v>
      </c>
      <c r="B47" s="72"/>
      <c r="C47" s="51" t="str">
        <f>IF(Дошкольное!L$36=0,(Дошкольное!B31/Дошкольное!B30)*100,"Недостаточно данных")</f>
        <v>Недостаточно данных</v>
      </c>
      <c r="D47" s="62"/>
    </row>
    <row r="48" spans="1:4" ht="12.75">
      <c r="A48" s="63"/>
      <c r="B48" s="72"/>
      <c r="C48" s="64"/>
      <c r="D48" s="62"/>
    </row>
    <row r="49" spans="1:4" ht="12.75">
      <c r="A49" s="65" t="s">
        <v>413</v>
      </c>
      <c r="B49" s="70"/>
      <c r="C49" s="65"/>
      <c r="D49" s="65"/>
    </row>
    <row r="50" spans="1:4" ht="12.75">
      <c r="A50" s="61"/>
      <c r="B50" s="72"/>
      <c r="C50" s="62"/>
      <c r="D50" s="62"/>
    </row>
    <row r="51" spans="1:4" ht="12.75">
      <c r="A51" s="52" t="s">
        <v>414</v>
      </c>
      <c r="B51" s="72"/>
      <c r="C51" s="51" t="str">
        <f>IF(Дошкольное!L$36=0,(Дошкольное!B27/Дошкольное!B34)*100,"Недостаточно данных")</f>
        <v>Недостаточно данных</v>
      </c>
      <c r="D51" s="62"/>
    </row>
    <row r="52" spans="1:4" ht="12.75">
      <c r="A52" s="52" t="s">
        <v>415</v>
      </c>
      <c r="B52" s="72"/>
      <c r="C52" s="51" t="str">
        <f>IF(Дошкольное!L$36=0,(Дошкольное!B26/Дошкольное!B34)*100,"Недостаточно данных")</f>
        <v>Недостаточно данных</v>
      </c>
      <c r="D52" s="62"/>
    </row>
    <row r="53" spans="1:4" ht="12.75">
      <c r="A53" s="61"/>
      <c r="B53" s="72"/>
      <c r="C53" s="62"/>
      <c r="D53" s="62"/>
    </row>
    <row r="54" spans="1:4" ht="12.75">
      <c r="A54" s="61"/>
      <c r="B54" s="72"/>
      <c r="C54" s="62"/>
      <c r="D54" s="62"/>
    </row>
    <row r="55" spans="1:4" ht="31.5">
      <c r="A55" s="67" t="s">
        <v>416</v>
      </c>
      <c r="B55" s="72"/>
      <c r="C55" s="62"/>
      <c r="D55" s="62"/>
    </row>
    <row r="56" spans="1:4" ht="12.75" customHeight="1">
      <c r="A56" s="65" t="s">
        <v>417</v>
      </c>
      <c r="B56" s="70"/>
      <c r="C56" s="65"/>
      <c r="D56" s="65"/>
    </row>
    <row r="58" spans="1:4" ht="25.5">
      <c r="A58" s="52" t="s">
        <v>418</v>
      </c>
      <c r="B58" s="72"/>
      <c r="C58" s="83" t="str">
        <f>IF(Общее!M$73=0,100*Общее!B11/'Муниципальные показатели'!C12,"Недостаточно данных")</f>
        <v>Недостаточно данных</v>
      </c>
      <c r="D58" s="91" t="s">
        <v>610</v>
      </c>
    </row>
    <row r="59" spans="1:4" ht="25.5">
      <c r="A59" s="52" t="s">
        <v>419</v>
      </c>
      <c r="B59" s="72"/>
      <c r="C59" s="83" t="str">
        <f>IF(Общее!M$73=0,((Общее!B15+'Муниципальные показатели'!C11)/(ФОРМУЛЫ!H5+'Муниципальные показатели'!C19))*100,"Недостаточно данных")</f>
        <v>Недостаточно данных</v>
      </c>
      <c r="D59" s="62"/>
    </row>
    <row r="60" spans="1:5" ht="38.25" hidden="1">
      <c r="A60" s="52" t="s">
        <v>420</v>
      </c>
      <c r="B60" s="72"/>
      <c r="C60" s="108"/>
      <c r="D60" s="114" t="s">
        <v>611</v>
      </c>
      <c r="E60" s="109"/>
    </row>
    <row r="61" spans="1:4" ht="12.75">
      <c r="A61" s="63"/>
      <c r="B61" s="72"/>
      <c r="C61" s="64"/>
      <c r="D61" s="62"/>
    </row>
    <row r="62" spans="1:4" ht="25.5">
      <c r="A62" s="65" t="s">
        <v>435</v>
      </c>
      <c r="B62" s="70"/>
      <c r="C62" s="65"/>
      <c r="D62" s="65"/>
    </row>
    <row r="63" spans="1:4" ht="12.75">
      <c r="A63" s="61"/>
      <c r="B63" s="72"/>
      <c r="C63" s="62"/>
      <c r="D63" s="62"/>
    </row>
    <row r="64" spans="1:4" ht="12.75">
      <c r="A64" s="52" t="s">
        <v>438</v>
      </c>
      <c r="B64" s="72"/>
      <c r="C64" s="51" t="str">
        <f>IF(Общее!M$73=0,((Общее!B12+Общее!B13+'Муниципальные показатели'!C24+'Муниципальные показатели'!C25)/('Муниципальные показатели'!C19))*100,"Недостаточно данных")</f>
        <v>Недостаточно данных</v>
      </c>
      <c r="D64" s="62"/>
    </row>
    <row r="65" spans="1:4" ht="12.75">
      <c r="A65" s="52" t="s">
        <v>439</v>
      </c>
      <c r="B65" s="72"/>
      <c r="C65" s="51" t="str">
        <f>IF(Общее!M$73=0,((ФОРМУЛЫ!C8+'Муниципальные показатели'!C18)/(Общее!B11-ФОРМУЛЫ!H5+'Муниципальные показатели'!C19))*100,"Недостаточно данных")</f>
        <v>Недостаточно данных</v>
      </c>
      <c r="D65" s="62"/>
    </row>
    <row r="66" spans="1:4" ht="12.75">
      <c r="A66" s="63"/>
      <c r="B66" s="72"/>
      <c r="C66" s="64"/>
      <c r="D66" s="62"/>
    </row>
    <row r="67" spans="1:4" ht="38.25">
      <c r="A67" s="65" t="s">
        <v>441</v>
      </c>
      <c r="B67" s="70"/>
      <c r="C67" s="65"/>
      <c r="D67" s="65"/>
    </row>
    <row r="68" spans="1:4" ht="12.75">
      <c r="A68" s="61"/>
      <c r="B68" s="72"/>
      <c r="C68" s="62"/>
      <c r="D68" s="62"/>
    </row>
    <row r="69" spans="1:4" ht="12.75">
      <c r="A69" s="52" t="s">
        <v>444</v>
      </c>
      <c r="B69" s="72"/>
      <c r="C69" s="51" t="str">
        <f>IF(Общее!M$73=0,(Общее!B11-ФОРМУЛЫ!H5+'Муниципальные показатели'!C19)/(Общее!B26-ФОРМУЛЫ!H10+'Муниципальные показатели'!C20),"Недостаточно данных")</f>
        <v>Недостаточно данных</v>
      </c>
      <c r="D69" s="62"/>
    </row>
    <row r="70" spans="1:4" ht="12.75">
      <c r="A70" s="52" t="s">
        <v>445</v>
      </c>
      <c r="B70" s="72"/>
      <c r="C70" s="51" t="str">
        <f>IF(Общее!M$73=0,((Общее!B30-ФОРМУЛЫ!H11+'Муниципальные показатели'!C22)/(Общее!B29-ФОРМУЛЫ!H12+'Муниципальные показатели'!C21))*100,"Недостаточно данных")</f>
        <v>Недостаточно данных</v>
      </c>
      <c r="D70" s="62"/>
    </row>
    <row r="71" spans="1:4" ht="12.75">
      <c r="A71" s="176" t="s">
        <v>446</v>
      </c>
      <c r="B71" s="66" t="s">
        <v>466</v>
      </c>
      <c r="C71" s="51" t="str">
        <f>IF(Общее!M$73=0,((Общее!B67*1000)/(Общее!B32*12*'Муниципальные показатели'!C13))*100,"Недостаточно данных")</f>
        <v>Недостаточно данных</v>
      </c>
      <c r="D71" s="62"/>
    </row>
    <row r="72" spans="1:4" ht="12.75">
      <c r="A72" s="176"/>
      <c r="B72" s="66" t="s">
        <v>467</v>
      </c>
      <c r="C72" s="51" t="str">
        <f>IF(Общее!M$73=0,((Общее!B66*1000)/(Общее!B31*12*'Муниципальные показатели'!C13))*100,"Недостаточно данных")</f>
        <v>Недостаточно данных</v>
      </c>
      <c r="D72" s="62"/>
    </row>
    <row r="73" spans="1:4" ht="12.75">
      <c r="A73" s="63"/>
      <c r="B73" s="72"/>
      <c r="C73" s="64"/>
      <c r="D73" s="62"/>
    </row>
    <row r="74" spans="1:4" ht="25.5">
      <c r="A74" s="65" t="s">
        <v>447</v>
      </c>
      <c r="B74" s="70"/>
      <c r="C74" s="65"/>
      <c r="D74" s="65"/>
    </row>
    <row r="75" spans="1:4" ht="12.75">
      <c r="A75" s="61"/>
      <c r="B75" s="72"/>
      <c r="C75" s="62"/>
      <c r="D75" s="62"/>
    </row>
    <row r="76" spans="1:4" ht="12.75">
      <c r="A76" s="52" t="s">
        <v>448</v>
      </c>
      <c r="B76" s="72"/>
      <c r="C76" s="51" t="str">
        <f>IF(Общее!M$73=0,(Общее!B35+'Муниципальные показатели'!C23)/(Общее!B11-ФОРМУЛЫ!H5+'Муниципальные показатели'!C19-Общее!B12+ФОРМУЛЫ!H15-'Муниципальные показатели'!C24-Общее!B13+ФОРМУЛЫ!H16-'Муниципальные показатели'!C25+ФОРМУЛЫ!H17+0.1*ФОРМУЛЫ!H18),"Недостаточно данных")</f>
        <v>Недостаточно данных</v>
      </c>
      <c r="D76" s="62"/>
    </row>
    <row r="77" spans="1:4" ht="12.75">
      <c r="A77" s="173" t="s">
        <v>449</v>
      </c>
      <c r="B77" s="66" t="s">
        <v>474</v>
      </c>
      <c r="C77" s="51" t="str">
        <f>IF(Общее!M$73=0,100*(Общее!B37+'Муниципальные показатели'!C26)/(Общее!$B$69+'Муниципальные показатели'!$C$29),"Недостаточно данных")</f>
        <v>Недостаточно данных</v>
      </c>
      <c r="D77" s="62"/>
    </row>
    <row r="78" spans="1:4" ht="12.75">
      <c r="A78" s="174"/>
      <c r="B78" s="66" t="s">
        <v>432</v>
      </c>
      <c r="C78" s="51" t="str">
        <f>IF(Общее!M$73=0,100*(Общее!B38+'Муниципальные показатели'!C27)/(Общее!$B$69+'Муниципальные показатели'!$C$29),"Недостаточно данных")</f>
        <v>Недостаточно данных</v>
      </c>
      <c r="D78" s="62"/>
    </row>
    <row r="79" spans="1:4" ht="12.75">
      <c r="A79" s="174"/>
      <c r="B79" s="66" t="s">
        <v>433</v>
      </c>
      <c r="C79" s="51" t="str">
        <f>IF(Общее!M$73=0,100*(Общее!B39+'Муниципальные показатели'!C28)/(Общее!$B$69+'Муниципальные показатели'!$C$29),"Недостаточно данных")</f>
        <v>Недостаточно данных</v>
      </c>
      <c r="D79" s="62"/>
    </row>
    <row r="80" spans="1:4" ht="12.75">
      <c r="A80" s="173" t="s">
        <v>450</v>
      </c>
      <c r="B80" s="66" t="s">
        <v>485</v>
      </c>
      <c r="C80" s="51" t="str">
        <f>IF(Общее!M$73=0,100*(Общее!B52+'Муниципальные показатели'!C31)/(Общее!$B$11+'Муниципальные показатели'!$C$19),"Недостаточно данных")</f>
        <v>Недостаточно данных</v>
      </c>
      <c r="D80" s="62"/>
    </row>
    <row r="81" spans="1:4" ht="12.75">
      <c r="A81" s="175"/>
      <c r="B81" s="66" t="s">
        <v>486</v>
      </c>
      <c r="C81" s="51" t="str">
        <f>IF(Общее!M$73=0,100*(Общее!B53+'Муниципальные показатели'!C32)/(Общее!$B$11+'Муниципальные показатели'!$C$19),"Недостаточно данных")</f>
        <v>Недостаточно данных</v>
      </c>
      <c r="D81" s="62"/>
    </row>
    <row r="82" spans="1:4" ht="25.5">
      <c r="A82" s="52" t="s">
        <v>451</v>
      </c>
      <c r="B82" s="72"/>
      <c r="C82" s="51" t="str">
        <f>IF(Общее!M$73=0,100*(Общее!B42+'Муниципальные показатели'!C33)/(Общее!B69+'Муниципальные показатели'!C29),"Недостаточно данных")</f>
        <v>Недостаточно данных</v>
      </c>
      <c r="D82" s="62"/>
    </row>
    <row r="83" spans="1:4" ht="12.75">
      <c r="A83" s="63"/>
      <c r="B83" s="72"/>
      <c r="C83" s="64"/>
      <c r="D83" s="62"/>
    </row>
    <row r="84" spans="1:4" ht="25.5">
      <c r="A84" s="65" t="s">
        <v>452</v>
      </c>
      <c r="B84" s="70"/>
      <c r="C84" s="65"/>
      <c r="D84" s="65"/>
    </row>
    <row r="85" spans="1:4" ht="12.75">
      <c r="A85" s="61"/>
      <c r="B85" s="72"/>
      <c r="C85" s="62"/>
      <c r="D85" s="62"/>
    </row>
    <row r="86" spans="1:4" ht="38.25">
      <c r="A86" s="52" t="s">
        <v>453</v>
      </c>
      <c r="B86" s="72"/>
      <c r="C86" s="51" t="str">
        <f>IF(Общее!M$73=0,100*(Общее!B17+'Муниципальные показатели'!C34)/(Общее!B16+'Муниципальные показатели'!C35),"Недостаточно данных")</f>
        <v>Недостаточно данных</v>
      </c>
      <c r="D86" s="62"/>
    </row>
    <row r="87" spans="1:4" ht="25.5">
      <c r="A87" s="52" t="s">
        <v>454</v>
      </c>
      <c r="B87" s="72"/>
      <c r="C87" s="51" t="str">
        <f>IF(Общее!M$73=0,100*(Общее!B19+'Муниципальные показатели'!C36)/(Общее!B18+'Муниципальные показатели'!C37),"Недостаточно данных")</f>
        <v>Недостаточно данных</v>
      </c>
      <c r="D87" s="62"/>
    </row>
    <row r="88" spans="1:4" ht="12.75">
      <c r="A88" s="63"/>
      <c r="B88" s="72"/>
      <c r="C88" s="64"/>
      <c r="D88" s="62"/>
    </row>
    <row r="89" spans="1:4" ht="25.5">
      <c r="A89" s="65" t="s">
        <v>618</v>
      </c>
      <c r="B89" s="70"/>
      <c r="C89" s="65"/>
      <c r="D89" s="65"/>
    </row>
    <row r="90" spans="1:4" ht="12.75">
      <c r="A90" s="61"/>
      <c r="B90" s="72"/>
      <c r="C90" s="62"/>
      <c r="D90" s="62"/>
    </row>
    <row r="91" spans="1:4" ht="12.75">
      <c r="A91" s="167" t="s">
        <v>475</v>
      </c>
      <c r="B91" s="107" t="s">
        <v>565</v>
      </c>
      <c r="C91" s="122">
        <v>1.4389233954451346</v>
      </c>
      <c r="D91" s="129"/>
    </row>
    <row r="92" spans="1:4" ht="12.75">
      <c r="A92" s="168"/>
      <c r="B92" s="107" t="s">
        <v>566</v>
      </c>
      <c r="C92" s="122">
        <v>1.946875</v>
      </c>
      <c r="D92" s="129"/>
    </row>
    <row r="93" spans="1:4" ht="12.75">
      <c r="A93" s="168"/>
      <c r="B93" s="107" t="s">
        <v>567</v>
      </c>
      <c r="C93" s="122">
        <v>1.4861538461538462</v>
      </c>
      <c r="D93" s="129"/>
    </row>
    <row r="94" spans="1:4" ht="12.75">
      <c r="A94" s="168"/>
      <c r="B94" s="107" t="s">
        <v>568</v>
      </c>
      <c r="C94" s="122">
        <v>1.3529411764705883</v>
      </c>
      <c r="D94" s="129"/>
    </row>
    <row r="95" spans="1:4" ht="12.75">
      <c r="A95" s="168"/>
      <c r="B95" s="107" t="s">
        <v>569</v>
      </c>
      <c r="C95" s="122">
        <v>1.2456140350877194</v>
      </c>
      <c r="D95" s="129"/>
    </row>
    <row r="96" spans="1:4" ht="12.75">
      <c r="A96" s="168"/>
      <c r="B96" s="107" t="s">
        <v>570</v>
      </c>
      <c r="C96" s="122">
        <v>1.3875</v>
      </c>
      <c r="D96" s="129"/>
    </row>
    <row r="97" spans="1:4" ht="12.75">
      <c r="A97" s="168"/>
      <c r="B97" s="107" t="s">
        <v>571</v>
      </c>
      <c r="C97" s="122">
        <v>1.7911764705882351</v>
      </c>
      <c r="D97" s="129"/>
    </row>
    <row r="98" spans="1:4" ht="12.75">
      <c r="A98" s="168"/>
      <c r="B98" s="107" t="s">
        <v>572</v>
      </c>
      <c r="C98" s="122"/>
      <c r="D98" s="129" t="s">
        <v>619</v>
      </c>
    </row>
    <row r="99" spans="1:4" ht="12.75">
      <c r="A99" s="168"/>
      <c r="B99" s="107" t="s">
        <v>573</v>
      </c>
      <c r="C99" s="122"/>
      <c r="D99" s="129" t="s">
        <v>619</v>
      </c>
    </row>
    <row r="100" spans="1:4" ht="12.75">
      <c r="A100" s="168"/>
      <c r="B100" s="107" t="s">
        <v>574</v>
      </c>
      <c r="C100" s="122"/>
      <c r="D100" s="129" t="s">
        <v>620</v>
      </c>
    </row>
    <row r="101" spans="1:4" ht="12.75">
      <c r="A101" s="168"/>
      <c r="B101" s="107" t="s">
        <v>575</v>
      </c>
      <c r="C101" s="122"/>
      <c r="D101" s="129" t="s">
        <v>620</v>
      </c>
    </row>
    <row r="102" spans="1:4" ht="12.75">
      <c r="A102" s="168"/>
      <c r="B102" s="107" t="s">
        <v>576</v>
      </c>
      <c r="C102" s="122">
        <v>1.4823529411764707</v>
      </c>
      <c r="D102" s="129"/>
    </row>
    <row r="103" spans="1:4" ht="12.75">
      <c r="A103" s="168"/>
      <c r="B103" s="107" t="s">
        <v>577</v>
      </c>
      <c r="C103" s="122"/>
      <c r="D103" s="129" t="s">
        <v>620</v>
      </c>
    </row>
    <row r="104" spans="1:4" ht="12.75">
      <c r="A104" s="169"/>
      <c r="B104" s="107" t="s">
        <v>578</v>
      </c>
      <c r="C104" s="122"/>
      <c r="D104" s="129" t="s">
        <v>619</v>
      </c>
    </row>
    <row r="105" spans="1:4" ht="12.75">
      <c r="A105" s="167" t="s">
        <v>476</v>
      </c>
      <c r="B105" s="107" t="s">
        <v>565</v>
      </c>
      <c r="C105" s="121">
        <v>63.08</v>
      </c>
      <c r="D105" s="80"/>
    </row>
    <row r="106" spans="1:4" ht="12.75">
      <c r="A106" s="169"/>
      <c r="B106" s="107" t="s">
        <v>566</v>
      </c>
      <c r="C106" s="121">
        <v>48.05</v>
      </c>
      <c r="D106" s="80"/>
    </row>
    <row r="107" spans="1:4" ht="12.75">
      <c r="A107" s="167" t="s">
        <v>477</v>
      </c>
      <c r="B107" s="107" t="s">
        <v>566</v>
      </c>
      <c r="C107" s="121">
        <v>19.66</v>
      </c>
      <c r="D107" s="80"/>
    </row>
    <row r="108" spans="1:4" ht="12.75">
      <c r="A108" s="169"/>
      <c r="B108" s="107" t="s">
        <v>565</v>
      </c>
      <c r="C108" s="121">
        <v>30.07</v>
      </c>
      <c r="D108" s="80"/>
    </row>
    <row r="109" spans="1:4" ht="22.5" customHeight="1">
      <c r="A109" s="167" t="s">
        <v>478</v>
      </c>
      <c r="B109" s="107" t="s">
        <v>565</v>
      </c>
      <c r="C109" s="121">
        <v>0</v>
      </c>
      <c r="D109" s="80"/>
    </row>
    <row r="110" spans="1:4" ht="22.5" customHeight="1">
      <c r="A110" s="169"/>
      <c r="B110" s="107" t="s">
        <v>566</v>
      </c>
      <c r="C110" s="121">
        <v>0.009901</v>
      </c>
      <c r="D110" s="80"/>
    </row>
    <row r="111" spans="1:4" ht="12.75">
      <c r="A111" s="167" t="s">
        <v>479</v>
      </c>
      <c r="B111" s="107" t="s">
        <v>566</v>
      </c>
      <c r="C111" s="121">
        <v>0</v>
      </c>
      <c r="D111" s="80"/>
    </row>
    <row r="112" spans="1:4" ht="12.75">
      <c r="A112" s="169"/>
      <c r="B112" s="107" t="s">
        <v>565</v>
      </c>
      <c r="C112" s="121">
        <v>0.8</v>
      </c>
      <c r="D112" s="80"/>
    </row>
    <row r="113" spans="1:4" ht="12.75">
      <c r="A113" s="63"/>
      <c r="B113" s="72"/>
      <c r="C113" s="64"/>
      <c r="D113" s="62"/>
    </row>
    <row r="114" spans="1:4" ht="51">
      <c r="A114" s="65" t="s">
        <v>487</v>
      </c>
      <c r="B114" s="70"/>
      <c r="C114" s="65"/>
      <c r="D114" s="65"/>
    </row>
    <row r="115" spans="1:4" ht="12.75">
      <c r="A115" s="61"/>
      <c r="B115" s="72"/>
      <c r="C115" s="62"/>
      <c r="D115" s="62"/>
    </row>
    <row r="116" spans="1:4" ht="12.75">
      <c r="A116" s="52" t="s">
        <v>488</v>
      </c>
      <c r="B116" s="72"/>
      <c r="C116" s="51" t="str">
        <f>IF(Общее!M$73=0,100*(Общее!B14+'Муниципальные показатели'!C38)/(Общее!B11+'Муниципальные показатели'!C19),"Недостаточно данных")</f>
        <v>Недостаточно данных</v>
      </c>
      <c r="D116" s="54" t="s">
        <v>484</v>
      </c>
    </row>
    <row r="117" spans="1:4" ht="12.75">
      <c r="A117" s="52" t="s">
        <v>489</v>
      </c>
      <c r="B117" s="72"/>
      <c r="C117" s="51" t="str">
        <f>IF(Общее!M$73=0,100*(Общее!B48-ФОРМУЛЫ!H24+'Муниципальные показатели'!C39)/(Общее!B69-ФОРМУЛЫ!H25+'Муниципальные показатели'!C29),"Недостаточно данных")</f>
        <v>Недостаточно данных</v>
      </c>
      <c r="D117" s="54" t="s">
        <v>496</v>
      </c>
    </row>
    <row r="118" spans="1:4" ht="12.75">
      <c r="A118" s="52" t="s">
        <v>490</v>
      </c>
      <c r="B118" s="72"/>
      <c r="C118" s="51" t="str">
        <f>IF(Общее!M$73=0,100*(Общее!B40+'Муниципальные показатели'!C40)/(Общее!B69+'Муниципальные показатели'!C29),"Недостаточно данных")</f>
        <v>Недостаточно данных</v>
      </c>
      <c r="D118" s="54" t="s">
        <v>484</v>
      </c>
    </row>
    <row r="119" spans="1:4" ht="12.75">
      <c r="A119" s="52" t="s">
        <v>491</v>
      </c>
      <c r="B119" s="72"/>
      <c r="C119" s="51" t="str">
        <f>IF(Общее!M$73=0,100*(Общее!B41+'Муниципальные показатели'!C41)/(Общее!B69+'Муниципальные показатели'!C29),"Недостаточно данных")</f>
        <v>Недостаточно данных</v>
      </c>
      <c r="D119" s="54" t="s">
        <v>484</v>
      </c>
    </row>
    <row r="120" spans="1:4" ht="12.75">
      <c r="A120" s="63"/>
      <c r="B120" s="72"/>
      <c r="C120" s="64"/>
      <c r="D120" s="62"/>
    </row>
    <row r="121" spans="1:4" ht="25.5">
      <c r="A121" s="65" t="s">
        <v>492</v>
      </c>
      <c r="B121" s="70"/>
      <c r="C121" s="65"/>
      <c r="D121" s="65"/>
    </row>
    <row r="122" spans="1:4" ht="12.75">
      <c r="A122" s="61"/>
      <c r="B122" s="72"/>
      <c r="C122" s="62"/>
      <c r="D122" s="62"/>
    </row>
    <row r="123" spans="1:4" ht="12.75">
      <c r="A123" s="52" t="s">
        <v>497</v>
      </c>
      <c r="B123" s="72"/>
      <c r="C123" s="51" t="str">
        <f>IF(Общее!M$73=0,100*(Общее!B69+'Муниципальные показатели'!C29)/('Муниципальные показатели'!C53+'Муниципальные показатели'!C30),"Недостаточно данных")</f>
        <v>Недостаточно данных</v>
      </c>
      <c r="D123" s="54" t="s">
        <v>484</v>
      </c>
    </row>
    <row r="124" spans="1:4" ht="12.75">
      <c r="A124" s="63"/>
      <c r="B124" s="72"/>
      <c r="C124" s="64"/>
      <c r="D124" s="62"/>
    </row>
    <row r="125" spans="1:4" ht="25.5">
      <c r="A125" s="65" t="s">
        <v>498</v>
      </c>
      <c r="B125" s="70"/>
      <c r="C125" s="65"/>
      <c r="D125" s="65"/>
    </row>
    <row r="126" spans="1:4" ht="12.75">
      <c r="A126" s="61"/>
      <c r="B126" s="72"/>
      <c r="C126" s="62"/>
      <c r="D126" s="62"/>
    </row>
    <row r="127" spans="1:4" ht="12.75">
      <c r="A127" s="90" t="s">
        <v>499</v>
      </c>
      <c r="B127" s="91"/>
      <c r="C127" s="83" t="str">
        <f>IF(Общее!M$73=0,(Общее!B64+'Муниципальные показатели'!C42)/(Общее!B70+'Муниципальные показатели'!C43),"Недостаточно данных")</f>
        <v>Недостаточно данных</v>
      </c>
      <c r="D127" s="54" t="s">
        <v>484</v>
      </c>
    </row>
    <row r="128" spans="1:4" ht="12.75">
      <c r="A128" s="52" t="s">
        <v>500</v>
      </c>
      <c r="B128" s="72"/>
      <c r="C128" s="51" t="str">
        <f>IF(Общее!M$73=0,100*(Общее!B65+'Муниципальные показатели'!C44)/(Общее!B64+'Муниципальные показатели'!C42),"Недостаточно данных")</f>
        <v>Недостаточно данных</v>
      </c>
      <c r="D128" s="54" t="s">
        <v>484</v>
      </c>
    </row>
    <row r="129" spans="1:4" ht="12.75">
      <c r="A129" s="63"/>
      <c r="B129" s="72"/>
      <c r="C129" s="64"/>
      <c r="D129" s="62"/>
    </row>
    <row r="130" spans="1:4" ht="12.75">
      <c r="A130" s="65" t="s">
        <v>501</v>
      </c>
      <c r="B130" s="70"/>
      <c r="C130" s="65"/>
      <c r="D130" s="65"/>
    </row>
    <row r="131" spans="1:4" ht="12.75">
      <c r="A131" s="61"/>
      <c r="B131" s="72"/>
      <c r="C131" s="62"/>
      <c r="D131" s="62"/>
    </row>
    <row r="132" spans="1:4" ht="12.75">
      <c r="A132" s="52" t="s">
        <v>502</v>
      </c>
      <c r="B132" s="72"/>
      <c r="C132" s="51" t="str">
        <f>IF(Общее!M$73=0,100*(Общее!B43+'Муниципальные показатели'!C54)/(Общее!B69+'Муниципальные показатели'!C55),"Недостаточно данных")</f>
        <v>Недостаточно данных</v>
      </c>
      <c r="D132" s="54" t="s">
        <v>513</v>
      </c>
    </row>
    <row r="133" spans="1:4" ht="12.75">
      <c r="A133" s="52" t="s">
        <v>503</v>
      </c>
      <c r="B133" s="72"/>
      <c r="C133" s="51" t="str">
        <f>IF(Общее!M$73=0,100*(Общее!B44+'Муниципальные показатели'!C56)/(Общее!B69+'Муниципальные показатели'!C55),"Недостаточно данных")</f>
        <v>Недостаточно данных</v>
      </c>
      <c r="D133" s="54" t="s">
        <v>513</v>
      </c>
    </row>
    <row r="134" spans="1:4" ht="12.75">
      <c r="A134" s="52" t="s">
        <v>504</v>
      </c>
      <c r="B134" s="72"/>
      <c r="C134" s="51" t="str">
        <f>IF(Общее!M$73=0,100*(Общее!B45+'Муниципальные показатели'!C47)/(Общее!B69+'Муниципальные показатели'!C29),"Недостаточно данных")</f>
        <v>Недостаточно данных</v>
      </c>
      <c r="D134" s="54" t="s">
        <v>517</v>
      </c>
    </row>
    <row r="135" spans="1:4" ht="12.75">
      <c r="A135" s="52" t="s">
        <v>505</v>
      </c>
      <c r="B135" s="72"/>
      <c r="C135" s="51" t="str">
        <f>IF(Общее!M$73=0,100*(Общее!B46+'Муниципальные показатели'!C48)/(Общее!B69+'Муниципальные показатели'!C29),"Недостаточно данных")</f>
        <v>Недостаточно данных</v>
      </c>
      <c r="D135" s="54" t="s">
        <v>517</v>
      </c>
    </row>
    <row r="136" spans="1:4" ht="12.75">
      <c r="A136" s="52" t="s">
        <v>506</v>
      </c>
      <c r="B136" s="72"/>
      <c r="C136" s="51" t="str">
        <f>IF(Общее!M$73=0,100*(Общее!B47+'Муниципальные показатели'!C49)/(Общее!B69+'Муниципальные показатели'!C29),"Недостаточно данных")</f>
        <v>Недостаточно данных</v>
      </c>
      <c r="D136" s="54" t="s">
        <v>517</v>
      </c>
    </row>
    <row r="137" spans="1:4" ht="12.75">
      <c r="A137" s="52" t="s">
        <v>507</v>
      </c>
      <c r="B137" s="72"/>
      <c r="C137" s="51" t="str">
        <f>IF(Общее!M$73=0,100*(Общее!B49+'Муниципальные показатели'!C50)/(Общее!B69+'Муниципальные показатели'!C29),"Недостаточно данных")</f>
        <v>Недостаточно данных</v>
      </c>
      <c r="D137" s="54" t="s">
        <v>517</v>
      </c>
    </row>
    <row r="138" spans="1:4" ht="12.75">
      <c r="A138" s="52" t="s">
        <v>508</v>
      </c>
      <c r="B138" s="72"/>
      <c r="C138" s="51" t="str">
        <f>IF(Общее!M$73=0,100*(Общее!B50+'Муниципальные показатели'!C51)/(Общее!B69+'Муниципальные показатели'!C29),"Недостаточно данных")</f>
        <v>Недостаточно данных</v>
      </c>
      <c r="D138" s="54" t="s">
        <v>517</v>
      </c>
    </row>
    <row r="139" spans="1:4" ht="12.75">
      <c r="A139" s="61"/>
      <c r="B139" s="72"/>
      <c r="C139" s="62"/>
      <c r="D139" s="54"/>
    </row>
    <row r="140" spans="1:4" ht="12.75">
      <c r="A140" s="61"/>
      <c r="B140" s="72"/>
      <c r="C140" s="62"/>
      <c r="D140" s="54"/>
    </row>
    <row r="141" ht="20.25">
      <c r="A141" s="95" t="s">
        <v>518</v>
      </c>
    </row>
    <row r="142" spans="1:3" ht="12.75">
      <c r="A142" s="61"/>
      <c r="B142" s="72"/>
      <c r="C142" s="62"/>
    </row>
    <row r="143" ht="15.75">
      <c r="A143" s="56" t="s">
        <v>519</v>
      </c>
    </row>
    <row r="144" spans="1:4" ht="12.75">
      <c r="A144" s="94" t="s">
        <v>520</v>
      </c>
      <c r="B144" s="94"/>
      <c r="C144" s="94"/>
      <c r="D144" s="94"/>
    </row>
    <row r="145" spans="1:4" ht="25.5">
      <c r="A145" s="52" t="s">
        <v>521</v>
      </c>
      <c r="B145" s="72"/>
      <c r="C145" s="51" t="str">
        <f>IF('Дополнительное обр-ие'!F$54=0,100*'Дополнительное обр-ие'!B23/'Муниципальные показатели'!C114,"Недостаточно данных")</f>
        <v>Недостаточно данных</v>
      </c>
      <c r="D145" s="54" t="s">
        <v>436</v>
      </c>
    </row>
    <row r="146" spans="1:4" ht="12.75">
      <c r="A146" s="63"/>
      <c r="B146" s="72"/>
      <c r="C146" s="64"/>
      <c r="D146" s="62"/>
    </row>
    <row r="147" spans="1:4" ht="25.5">
      <c r="A147" s="94" t="s">
        <v>522</v>
      </c>
      <c r="B147" s="97"/>
      <c r="C147" s="94"/>
      <c r="D147" s="94"/>
    </row>
    <row r="148" spans="1:4" s="98" customFormat="1" ht="12.75">
      <c r="A148" s="93"/>
      <c r="B148" s="96"/>
      <c r="C148" s="93"/>
      <c r="D148" s="93"/>
    </row>
    <row r="149" spans="1:4" ht="12.75">
      <c r="A149" s="173" t="s">
        <v>523</v>
      </c>
      <c r="B149" s="66" t="s">
        <v>527</v>
      </c>
      <c r="C149" s="99" t="str">
        <f>IF('Дополнительное обр-ие'!F$54=0,100*(SUM(ФОРМУЛЫ!H30:O30))/(SUM(ФОРМУЛЫ!C30:O30)),"Недостаточно данных")</f>
        <v>Недостаточно данных</v>
      </c>
      <c r="D149" s="54" t="s">
        <v>436</v>
      </c>
    </row>
    <row r="150" spans="1:4" ht="12.75">
      <c r="A150" s="174"/>
      <c r="B150" s="66" t="s">
        <v>528</v>
      </c>
      <c r="C150" s="51" t="str">
        <f>IF('Дополнительное обр-ие'!F$54=0,100*ФОРМУЛЫ!H30/SUM(ФОРМУЛЫ!$C$30:$O$30),"Недостаточно данных")</f>
        <v>Недостаточно данных</v>
      </c>
      <c r="D150" s="54" t="s">
        <v>436</v>
      </c>
    </row>
    <row r="151" spans="1:4" ht="12.75">
      <c r="A151" s="174"/>
      <c r="B151" s="66" t="s">
        <v>529</v>
      </c>
      <c r="C151" s="51" t="str">
        <f>IF('Дополнительное обр-ие'!F$54=0,100*ФОРМУЛЫ!I30/SUM(ФОРМУЛЫ!$C$30:$O$30),"Недостаточно данных")</f>
        <v>Недостаточно данных</v>
      </c>
      <c r="D151" s="54" t="s">
        <v>436</v>
      </c>
    </row>
    <row r="152" spans="1:4" ht="12.75">
      <c r="A152" s="174"/>
      <c r="B152" s="66" t="s">
        <v>530</v>
      </c>
      <c r="C152" s="51" t="str">
        <f>IF('Дополнительное обр-ие'!F$54=0,100*ФОРМУЛЫ!J30/SUM(ФОРМУЛЫ!$C$30:$O$30),"Недостаточно данных")</f>
        <v>Недостаточно данных</v>
      </c>
      <c r="D152" s="54" t="s">
        <v>436</v>
      </c>
    </row>
    <row r="153" spans="1:4" ht="12.75">
      <c r="A153" s="174"/>
      <c r="B153" s="66" t="s">
        <v>531</v>
      </c>
      <c r="C153" s="51" t="str">
        <f>IF('Дополнительное обр-ие'!F$54=0,100*ФОРМУЛЫ!K30/SUM(ФОРМУЛЫ!$C$30:$O$30),"Недостаточно данных")</f>
        <v>Недостаточно данных</v>
      </c>
      <c r="D153" s="54" t="s">
        <v>436</v>
      </c>
    </row>
    <row r="154" spans="1:4" ht="12.75">
      <c r="A154" s="174"/>
      <c r="B154" s="66" t="s">
        <v>532</v>
      </c>
      <c r="C154" s="51" t="str">
        <f>IF('Дополнительное обр-ие'!F$54=0,100*ФОРМУЛЫ!L30/SUM(ФОРМУЛЫ!$C$30:$O$30),"Недостаточно данных")</f>
        <v>Недостаточно данных</v>
      </c>
      <c r="D154" s="54" t="s">
        <v>436</v>
      </c>
    </row>
    <row r="155" spans="1:4" ht="12.75">
      <c r="A155" s="174"/>
      <c r="B155" s="66" t="s">
        <v>533</v>
      </c>
      <c r="C155" s="51" t="str">
        <f>IF('Дополнительное обр-ие'!F$54=0,100*ФОРМУЛЫ!M30/SUM(ФОРМУЛЫ!$C$30:$O$30),"Недостаточно данных")</f>
        <v>Недостаточно данных</v>
      </c>
      <c r="D155" s="54" t="s">
        <v>436</v>
      </c>
    </row>
    <row r="156" spans="1:4" ht="12.75">
      <c r="A156" s="174"/>
      <c r="B156" s="66" t="s">
        <v>534</v>
      </c>
      <c r="C156" s="51" t="str">
        <f>IF('Дополнительное обр-ие'!F$54=0,100*ФОРМУЛЫ!N30/SUM(ФОРМУЛЫ!$C$30:$O$30),"Недостаточно данных")</f>
        <v>Недостаточно данных</v>
      </c>
      <c r="D156" s="54" t="s">
        <v>436</v>
      </c>
    </row>
    <row r="157" spans="1:4" ht="12.75">
      <c r="A157" s="174"/>
      <c r="B157" s="66" t="s">
        <v>535</v>
      </c>
      <c r="C157" s="51" t="str">
        <f>IF('Дополнительное обр-ие'!F$54=0,100*ФОРМУЛЫ!O30/SUM(ФОРМУЛЫ!$C$30:$O$30),"Недостаточно данных")</f>
        <v>Недостаточно данных</v>
      </c>
      <c r="D157" s="54" t="s">
        <v>436</v>
      </c>
    </row>
    <row r="158" spans="1:4" ht="12.75">
      <c r="A158" s="174"/>
      <c r="B158" s="66" t="s">
        <v>536</v>
      </c>
      <c r="C158" s="51" t="str">
        <f>IF('Дополнительное обр-ие'!F$54=0,100*SUM(ФОРМУЛЫ!C30:F30)/SUM(ФОРМУЛЫ!$C$30:$O$30),"Недостаточно данных")</f>
        <v>Недостаточно данных</v>
      </c>
      <c r="D158" s="54" t="s">
        <v>436</v>
      </c>
    </row>
    <row r="159" spans="1:4" ht="12.75">
      <c r="A159" s="175"/>
      <c r="B159" s="66" t="s">
        <v>537</v>
      </c>
      <c r="C159" s="51" t="str">
        <f>IF('Дополнительное обр-ие'!F$54=0,100*ФОРМУЛЫ!G30/SUM(ФОРМУЛЫ!$C$30:$O$30),"Недостаточно данных")</f>
        <v>Недостаточно данных</v>
      </c>
      <c r="D159" s="54" t="s">
        <v>436</v>
      </c>
    </row>
    <row r="160" spans="1:4" ht="12.75">
      <c r="A160" s="63"/>
      <c r="B160" s="72"/>
      <c r="C160" s="64"/>
      <c r="D160" s="62"/>
    </row>
    <row r="161" spans="1:4" ht="25.5">
      <c r="A161" s="94" t="s">
        <v>524</v>
      </c>
      <c r="B161" s="97"/>
      <c r="C161" s="94"/>
      <c r="D161" s="94"/>
    </row>
    <row r="162" spans="1:4" ht="12.75">
      <c r="A162" s="93"/>
      <c r="B162" s="96"/>
      <c r="C162" s="93"/>
      <c r="D162" s="93"/>
    </row>
    <row r="163" spans="1:4" ht="25.5">
      <c r="A163" s="52" t="s">
        <v>525</v>
      </c>
      <c r="B163" s="72"/>
      <c r="C163" s="51" t="str">
        <f>IF('Дополнительное обр-ие'!F$54=0,'Дополнительное обр-ие'!B48*1000*100/('Дополнительное обр-ие'!B25*12*'Муниципальные показатели'!C13),"Недостаточно данных")</f>
        <v>Недостаточно данных</v>
      </c>
      <c r="D163" s="54" t="s">
        <v>436</v>
      </c>
    </row>
    <row r="164" spans="1:4" ht="12.75">
      <c r="A164" s="63"/>
      <c r="B164" s="72"/>
      <c r="C164" s="64"/>
      <c r="D164" s="62"/>
    </row>
    <row r="165" spans="1:4" ht="25.5">
      <c r="A165" s="94" t="s">
        <v>526</v>
      </c>
      <c r="B165" s="97"/>
      <c r="C165" s="94"/>
      <c r="D165" s="94"/>
    </row>
    <row r="166" spans="1:4" ht="12.75">
      <c r="A166" s="93"/>
      <c r="B166" s="96"/>
      <c r="C166" s="93"/>
      <c r="D166" s="93"/>
    </row>
    <row r="167" spans="1:4" ht="12.75">
      <c r="A167" s="52" t="s">
        <v>539</v>
      </c>
      <c r="B167" s="72"/>
      <c r="C167" s="51" t="str">
        <f>IF('Дополнительное обр-ие'!F$54=0,100*'Дополнительное обр-ие'!B28/'Дополнительное обр-ие'!B23,"Недостаточно данных")</f>
        <v>Недостаточно данных</v>
      </c>
      <c r="D167" s="54" t="s">
        <v>436</v>
      </c>
    </row>
    <row r="168" spans="1:4" ht="12.75">
      <c r="A168" s="170" t="s">
        <v>540</v>
      </c>
      <c r="B168" s="66" t="s">
        <v>474</v>
      </c>
      <c r="C168" s="51" t="str">
        <f>IF('Дополнительное обр-ие'!F$54=0,100*('Дополнительное обр-ие'!B30+'Муниципальные показатели'!C116)/('Дополнительное обр-ие'!$B$52+'Муниципальные показатели'!$C$115),"Недостаточно данных")</f>
        <v>Недостаточно данных</v>
      </c>
      <c r="D168" s="54" t="s">
        <v>549</v>
      </c>
    </row>
    <row r="169" spans="1:4" ht="12.75">
      <c r="A169" s="171"/>
      <c r="B169" s="66" t="s">
        <v>550</v>
      </c>
      <c r="C169" s="51" t="str">
        <f>IF('Дополнительное обр-ие'!F$54=0,100*('Дополнительное обр-ие'!B31+'Муниципальные показатели'!C117)/('Дополнительное обр-ие'!$B$52+'Муниципальные показатели'!$C$115),"Недостаточно данных")</f>
        <v>Недостаточно данных</v>
      </c>
      <c r="D169" s="54" t="s">
        <v>549</v>
      </c>
    </row>
    <row r="170" spans="1:4" ht="12.75">
      <c r="A170" s="172"/>
      <c r="B170" s="66" t="s">
        <v>433</v>
      </c>
      <c r="C170" s="51" t="str">
        <f>IF('Дополнительное обр-ие'!F$54=0,100*('Дополнительное обр-ие'!B32+'Муниципальные показатели'!C118)/('Дополнительное обр-ие'!$B$52+'Муниципальные показатели'!$C$115),"Недостаточно данных")</f>
        <v>Недостаточно данных</v>
      </c>
      <c r="D170" s="54" t="s">
        <v>549</v>
      </c>
    </row>
    <row r="171" spans="1:4" ht="12.75">
      <c r="A171" s="103" t="s">
        <v>551</v>
      </c>
      <c r="B171" s="66" t="s">
        <v>485</v>
      </c>
      <c r="C171" s="51" t="str">
        <f>IF('Дополнительное обр-ие'!F$54=0,100*'Дополнительное обр-ие'!B38/'Дополнительное обр-ие'!$B$23,"Недостаточно данных")</f>
        <v>Недостаточно данных</v>
      </c>
      <c r="D171" s="54" t="s">
        <v>436</v>
      </c>
    </row>
    <row r="172" spans="1:4" ht="12.75">
      <c r="A172" s="103"/>
      <c r="B172" s="66" t="s">
        <v>486</v>
      </c>
      <c r="C172" s="51" t="str">
        <f>IF('Дополнительное обр-ие'!F$54=0,100*'Дополнительное обр-ие'!B39/'Дополнительное обр-ие'!$B$23,"Недостаточно данных")</f>
        <v>Недостаточно данных</v>
      </c>
      <c r="D172" s="54" t="s">
        <v>436</v>
      </c>
    </row>
    <row r="173" spans="1:4" ht="12.75">
      <c r="A173" s="104"/>
      <c r="B173" s="72"/>
      <c r="C173" s="62"/>
      <c r="D173" s="62"/>
    </row>
    <row r="174" spans="1:4" ht="25.5">
      <c r="A174" s="94" t="s">
        <v>541</v>
      </c>
      <c r="B174" s="97"/>
      <c r="C174" s="94"/>
      <c r="D174" s="94"/>
    </row>
    <row r="175" spans="1:4" ht="12.75">
      <c r="A175" s="93"/>
      <c r="B175" s="96"/>
      <c r="C175" s="93"/>
      <c r="D175" s="93"/>
    </row>
    <row r="176" spans="1:4" ht="12.75">
      <c r="A176" s="52" t="s">
        <v>542</v>
      </c>
      <c r="B176" s="72"/>
      <c r="C176" s="51" t="str">
        <f>IF('Дополнительное обр-ие'!F$54=0,100*SUM(ФОРМУЛЫ!C30:O30)/('Муниципальные показатели'!C122+'Муниципальные показатели'!C133+'Муниципальные показатели'!C134),"Недостаточно данных")</f>
        <v>Недостаточно данных</v>
      </c>
      <c r="D176" s="54" t="s">
        <v>436</v>
      </c>
    </row>
    <row r="177" spans="1:4" ht="12.75">
      <c r="A177" s="63"/>
      <c r="B177" s="72"/>
      <c r="C177" s="64"/>
      <c r="D177" s="62"/>
    </row>
    <row r="178" spans="1:4" ht="25.5">
      <c r="A178" s="94" t="s">
        <v>543</v>
      </c>
      <c r="B178" s="97"/>
      <c r="C178" s="94"/>
      <c r="D178" s="94"/>
    </row>
    <row r="179" spans="1:4" ht="12.75">
      <c r="A179" s="93"/>
      <c r="B179" s="96"/>
      <c r="C179" s="93"/>
      <c r="D179" s="93"/>
    </row>
    <row r="180" spans="1:4" ht="25.5">
      <c r="A180" s="52" t="s">
        <v>544</v>
      </c>
      <c r="B180" s="72"/>
      <c r="C180" s="51" t="str">
        <f>IF('Дополнительное обр-ие'!F$54=0,('Дополнительное обр-ие'!B49+'Муниципальные показатели'!C125)/('Дополнительное обр-ие'!B23+'Муниципальные показатели'!C126),"Недостаточно данных")</f>
        <v>Недостаточно данных</v>
      </c>
      <c r="D180" s="54" t="s">
        <v>549</v>
      </c>
    </row>
    <row r="181" spans="1:4" ht="25.5">
      <c r="A181" s="52" t="s">
        <v>545</v>
      </c>
      <c r="B181" s="72"/>
      <c r="C181" s="51" t="str">
        <f>IF('Дополнительное обр-ие'!F$54=0,100*('Дополнительное обр-ие'!B50+'Муниципальные показатели'!C127)/('Дополнительное обр-ие'!B49+'Муниципальные показатели'!C125),"Недостаточно данных")</f>
        <v>Недостаточно данных</v>
      </c>
      <c r="D181" s="54" t="s">
        <v>549</v>
      </c>
    </row>
    <row r="182" spans="1:4" ht="12.75">
      <c r="A182" s="63"/>
      <c r="B182" s="72"/>
      <c r="C182" s="64"/>
      <c r="D182" s="72"/>
    </row>
    <row r="183" spans="1:4" ht="25.5">
      <c r="A183" s="94" t="s">
        <v>546</v>
      </c>
      <c r="B183" s="97"/>
      <c r="C183" s="94"/>
      <c r="D183" s="97"/>
    </row>
    <row r="184" spans="1:4" ht="12.75">
      <c r="A184" s="93"/>
      <c r="B184" s="96"/>
      <c r="C184" s="93"/>
      <c r="D184" s="96"/>
    </row>
    <row r="185" spans="1:4" ht="12.75">
      <c r="A185" s="52" t="s">
        <v>547</v>
      </c>
      <c r="B185" s="72"/>
      <c r="C185" s="51" t="str">
        <f>IF('Дополнительное обр-ие'!F$54=0,100*'Дополнительное обр-ие'!B33/'Дополнительное обр-ие'!B52,"Недостаточно данных")</f>
        <v>Недостаточно данных</v>
      </c>
      <c r="D185" s="54" t="s">
        <v>436</v>
      </c>
    </row>
    <row r="186" spans="1:4" ht="12.75">
      <c r="A186" s="63"/>
      <c r="B186" s="72"/>
      <c r="C186" s="64"/>
      <c r="D186" s="72"/>
    </row>
    <row r="187" spans="1:4" ht="25.5">
      <c r="A187" s="94" t="s">
        <v>548</v>
      </c>
      <c r="B187" s="97"/>
      <c r="C187" s="94"/>
      <c r="D187" s="97"/>
    </row>
    <row r="188" spans="1:4" ht="12.75">
      <c r="A188" s="93"/>
      <c r="B188" s="96"/>
      <c r="C188" s="93"/>
      <c r="D188" s="96"/>
    </row>
    <row r="189" spans="1:4" ht="12.75">
      <c r="A189" s="52" t="s">
        <v>555</v>
      </c>
      <c r="B189" s="72"/>
      <c r="C189" s="51" t="str">
        <f>IF('Дополнительное обр-ие'!F$54=0,100*('Дополнительное обр-ие'!B34+'Муниципальные показатели'!C129)/('Дополнительное обр-ие'!B52+'Муниципальные показатели'!C115),"Недостаточно данных")</f>
        <v>Недостаточно данных</v>
      </c>
      <c r="D189" s="54" t="s">
        <v>549</v>
      </c>
    </row>
    <row r="190" spans="1:4" ht="12.75">
      <c r="A190" s="52" t="s">
        <v>556</v>
      </c>
      <c r="B190" s="72"/>
      <c r="C190" s="51" t="str">
        <f>IF('Дополнительное обр-ие'!F$54=0,100*('Дополнительное обр-ие'!B35+'Муниципальные показатели'!C130)/('Дополнительное обр-ие'!$B$52+'Муниципальные показатели'!$C$115),"Недостаточно данных")</f>
        <v>Недостаточно данных</v>
      </c>
      <c r="D190" s="54" t="s">
        <v>549</v>
      </c>
    </row>
    <row r="191" spans="1:4" ht="25.5">
      <c r="A191" s="52" t="s">
        <v>557</v>
      </c>
      <c r="B191" s="72"/>
      <c r="C191" s="51" t="str">
        <f>IF('Дополнительное обр-ие'!F$54=0,100*('Дополнительное обр-ие'!B36+'Муниципальные показатели'!C131)/('Дополнительное обр-ие'!$B$52+'Муниципальные показатели'!$C$115),"Недостаточно данных")</f>
        <v>Недостаточно данных</v>
      </c>
      <c r="D191" s="54" t="s">
        <v>549</v>
      </c>
    </row>
    <row r="192" spans="1:4" ht="25.5">
      <c r="A192" s="52" t="s">
        <v>558</v>
      </c>
      <c r="B192" s="72"/>
      <c r="C192" s="51" t="str">
        <f>IF('Дополнительное обр-ие'!F$54=0,100*('Дополнительное обр-ие'!B37+'Муниципальные показатели'!C132)/('Дополнительное обр-ие'!$B$52+'Муниципальные показатели'!$C$115),"Недостаточно данных")</f>
        <v>Недостаточно данных</v>
      </c>
      <c r="D192" s="54" t="s">
        <v>549</v>
      </c>
    </row>
    <row r="193" spans="1:4" ht="12.75" hidden="1">
      <c r="A193" s="63"/>
      <c r="B193" s="72"/>
      <c r="C193" s="64"/>
      <c r="D193" s="72"/>
    </row>
    <row r="194" spans="1:4" ht="12.75" hidden="1">
      <c r="A194" s="94" t="s">
        <v>559</v>
      </c>
      <c r="B194" s="97"/>
      <c r="C194" s="94"/>
      <c r="D194" s="97"/>
    </row>
    <row r="195" spans="1:4" ht="12.75" hidden="1">
      <c r="A195" s="93"/>
      <c r="B195" s="96"/>
      <c r="C195" s="93"/>
      <c r="D195" s="96"/>
    </row>
    <row r="196" spans="1:4" ht="63.75" hidden="1">
      <c r="A196" s="52" t="s">
        <v>560</v>
      </c>
      <c r="B196" s="72"/>
      <c r="C196" s="108"/>
      <c r="D196" s="110" t="s">
        <v>561</v>
      </c>
    </row>
    <row r="197" spans="1:4" ht="12.75">
      <c r="A197" s="61"/>
      <c r="B197" s="72"/>
      <c r="D197" s="54"/>
    </row>
    <row r="198" spans="1:4" ht="12.75">
      <c r="A198" s="61"/>
      <c r="B198" s="72"/>
      <c r="D198" s="54"/>
    </row>
    <row r="199" spans="1:3" ht="15.75">
      <c r="A199" s="67" t="s">
        <v>580</v>
      </c>
      <c r="B199" s="117"/>
      <c r="C199" s="118"/>
    </row>
    <row r="200" spans="1:4" ht="12.75" hidden="1">
      <c r="A200" s="94" t="s">
        <v>581</v>
      </c>
      <c r="B200" s="94"/>
      <c r="C200" s="94"/>
      <c r="D200" s="94"/>
    </row>
    <row r="201" spans="1:4" ht="12.75" hidden="1">
      <c r="A201" s="52" t="s">
        <v>582</v>
      </c>
      <c r="B201" s="72"/>
      <c r="C201" s="108"/>
      <c r="D201" s="110" t="s">
        <v>612</v>
      </c>
    </row>
    <row r="202" spans="1:4" ht="12.75" hidden="1">
      <c r="A202" s="63"/>
      <c r="B202" s="72"/>
      <c r="C202" s="64"/>
      <c r="D202" s="72"/>
    </row>
    <row r="203" spans="1:4" ht="12.75" hidden="1">
      <c r="A203" s="94" t="s">
        <v>583</v>
      </c>
      <c r="B203" s="97"/>
      <c r="C203" s="94"/>
      <c r="D203" s="97"/>
    </row>
    <row r="204" spans="1:4" ht="12.75" hidden="1">
      <c r="A204" s="93"/>
      <c r="B204" s="96"/>
      <c r="C204" s="93"/>
      <c r="D204" s="96"/>
    </row>
    <row r="205" spans="1:4" ht="63.75" hidden="1">
      <c r="A205" s="52" t="s">
        <v>584</v>
      </c>
      <c r="B205" s="72"/>
      <c r="C205" s="108"/>
      <c r="D205" s="110" t="s">
        <v>561</v>
      </c>
    </row>
    <row r="206" spans="1:4" ht="12.75" hidden="1">
      <c r="A206" s="63"/>
      <c r="B206" s="72"/>
      <c r="C206" s="64"/>
      <c r="D206" s="72"/>
    </row>
    <row r="207" spans="1:4" ht="12.75" hidden="1">
      <c r="A207" s="94" t="s">
        <v>585</v>
      </c>
      <c r="B207" s="97"/>
      <c r="C207" s="94"/>
      <c r="D207" s="97"/>
    </row>
    <row r="208" spans="1:4" ht="12.75" hidden="1">
      <c r="A208" s="93"/>
      <c r="B208" s="96"/>
      <c r="C208" s="93"/>
      <c r="D208" s="96"/>
    </row>
    <row r="209" spans="1:4" ht="12.75" customHeight="1" hidden="1">
      <c r="A209" s="113" t="s">
        <v>586</v>
      </c>
      <c r="B209" s="72"/>
      <c r="C209" s="108"/>
      <c r="D209" s="110" t="s">
        <v>614</v>
      </c>
    </row>
    <row r="210" spans="1:4" ht="25.5" hidden="1">
      <c r="A210" s="119" t="s">
        <v>587</v>
      </c>
      <c r="B210" s="72"/>
      <c r="C210" s="120"/>
      <c r="D210" s="110" t="s">
        <v>612</v>
      </c>
    </row>
    <row r="211" spans="1:4" ht="12.75">
      <c r="A211" s="61"/>
      <c r="B211" s="72"/>
      <c r="C211" s="62"/>
      <c r="D211" s="72"/>
    </row>
    <row r="212" spans="1:4" ht="12.75">
      <c r="A212" s="94" t="s">
        <v>588</v>
      </c>
      <c r="B212" s="97"/>
      <c r="C212" s="94"/>
      <c r="D212" s="97"/>
    </row>
    <row r="213" spans="1:4" ht="12.75">
      <c r="A213" s="93"/>
      <c r="B213" s="96"/>
      <c r="C213" s="93"/>
      <c r="D213" s="96"/>
    </row>
    <row r="214" spans="1:3" ht="12.75" hidden="1">
      <c r="A214" s="112" t="s">
        <v>589</v>
      </c>
      <c r="B214" s="72"/>
      <c r="C214" s="51"/>
    </row>
    <row r="215" spans="1:4" ht="12.75" hidden="1">
      <c r="A215" s="52" t="s">
        <v>590</v>
      </c>
      <c r="B215" s="72"/>
      <c r="C215" s="108"/>
      <c r="D215" s="110" t="s">
        <v>561</v>
      </c>
    </row>
    <row r="216" spans="1:4" ht="12.75" hidden="1">
      <c r="A216" s="52" t="s">
        <v>591</v>
      </c>
      <c r="B216" s="72"/>
      <c r="C216" s="108"/>
      <c r="D216" s="110" t="s">
        <v>561</v>
      </c>
    </row>
    <row r="217" spans="1:3" ht="12.75" hidden="1">
      <c r="A217" s="112" t="s">
        <v>592</v>
      </c>
      <c r="B217" s="72"/>
      <c r="C217" s="51"/>
    </row>
    <row r="218" spans="1:4" ht="51" hidden="1">
      <c r="A218" s="52" t="s">
        <v>593</v>
      </c>
      <c r="B218" s="72"/>
      <c r="C218" s="108"/>
      <c r="D218" s="110" t="s">
        <v>561</v>
      </c>
    </row>
    <row r="219" spans="1:3" ht="12.75">
      <c r="A219" s="112" t="s">
        <v>594</v>
      </c>
      <c r="B219" s="72"/>
      <c r="C219" s="51"/>
    </row>
    <row r="220" spans="1:4" ht="25.5" hidden="1">
      <c r="A220" s="52" t="s">
        <v>595</v>
      </c>
      <c r="B220" s="72"/>
      <c r="C220" s="108"/>
      <c r="D220" s="110" t="s">
        <v>612</v>
      </c>
    </row>
    <row r="221" spans="1:4" ht="25.5">
      <c r="A221" s="52" t="s">
        <v>596</v>
      </c>
      <c r="B221" s="72"/>
      <c r="C221" s="51" t="str">
        <f>IF('Дополнительное обр-ие'!F$54=0,100*(Общее!B8+'Муниципальные показатели'!C174)/(Общее!B69+'Муниципальные показатели'!C29),"Недостаточно данных")</f>
        <v>Недостаточно данных</v>
      </c>
      <c r="D221" s="55" t="s">
        <v>613</v>
      </c>
    </row>
    <row r="222" spans="1:3" ht="12.75" hidden="1">
      <c r="A222" s="112" t="s">
        <v>597</v>
      </c>
      <c r="B222" s="72"/>
      <c r="C222" s="51"/>
    </row>
    <row r="223" spans="1:4" ht="25.5" hidden="1">
      <c r="A223" s="52" t="s">
        <v>598</v>
      </c>
      <c r="B223" s="72"/>
      <c r="C223" s="108"/>
      <c r="D223" s="110" t="s">
        <v>561</v>
      </c>
    </row>
    <row r="224" spans="1:4" ht="12.75" hidden="1">
      <c r="A224" s="63"/>
      <c r="B224" s="72"/>
      <c r="C224" s="64"/>
      <c r="D224" s="72"/>
    </row>
    <row r="225" spans="1:4" ht="25.5" hidden="1">
      <c r="A225" s="94" t="s">
        <v>599</v>
      </c>
      <c r="B225" s="97"/>
      <c r="C225" s="94"/>
      <c r="D225" s="97"/>
    </row>
    <row r="226" spans="1:4" ht="12.75" hidden="1">
      <c r="A226" s="93"/>
      <c r="B226" s="96"/>
      <c r="C226" s="93"/>
      <c r="D226" s="96"/>
    </row>
    <row r="227" spans="1:3" ht="12.75" hidden="1">
      <c r="A227" s="112" t="s">
        <v>600</v>
      </c>
      <c r="B227" s="72"/>
      <c r="C227" s="93"/>
    </row>
    <row r="228" spans="1:4" ht="12.75" hidden="1">
      <c r="A228" s="52" t="s">
        <v>601</v>
      </c>
      <c r="B228" s="72"/>
      <c r="C228" s="108"/>
      <c r="D228" s="110" t="s">
        <v>617</v>
      </c>
    </row>
    <row r="229" spans="1:4" ht="76.5" hidden="1">
      <c r="A229" s="52" t="s">
        <v>602</v>
      </c>
      <c r="B229" s="72"/>
      <c r="C229" s="108"/>
      <c r="D229" s="110" t="s">
        <v>561</v>
      </c>
    </row>
    <row r="230" spans="1:3" ht="12.75" hidden="1">
      <c r="A230" s="112" t="s">
        <v>603</v>
      </c>
      <c r="B230" s="72"/>
      <c r="C230" s="51"/>
    </row>
    <row r="231" spans="1:5" ht="25.5" hidden="1">
      <c r="A231" s="52" t="s">
        <v>605</v>
      </c>
      <c r="B231" s="72"/>
      <c r="C231" s="108"/>
      <c r="D231" s="110" t="s">
        <v>561</v>
      </c>
      <c r="E231" s="111"/>
    </row>
    <row r="232" spans="1:3" ht="12.75" hidden="1">
      <c r="A232" s="112" t="s">
        <v>604</v>
      </c>
      <c r="B232" s="72"/>
      <c r="C232" s="51"/>
    </row>
    <row r="233" spans="1:4" ht="25.5" hidden="1">
      <c r="A233" s="52" t="s">
        <v>606</v>
      </c>
      <c r="B233" s="72"/>
      <c r="C233" s="108"/>
      <c r="D233" s="110" t="s">
        <v>561</v>
      </c>
    </row>
    <row r="234" spans="1:3" ht="25.5" hidden="1">
      <c r="A234" s="112" t="s">
        <v>607</v>
      </c>
      <c r="B234" s="72"/>
      <c r="C234" s="51"/>
    </row>
    <row r="235" spans="1:4" ht="38.25" hidden="1">
      <c r="A235" s="52" t="s">
        <v>608</v>
      </c>
      <c r="B235" s="72"/>
      <c r="C235" s="108"/>
      <c r="D235" s="110" t="s">
        <v>561</v>
      </c>
    </row>
  </sheetData>
  <sheetProtection password="CE28" sheet="1"/>
  <mergeCells count="11">
    <mergeCell ref="A24:A26"/>
    <mergeCell ref="A71:A72"/>
    <mergeCell ref="A77:A79"/>
    <mergeCell ref="A80:A81"/>
    <mergeCell ref="A149:A159"/>
    <mergeCell ref="A91:A104"/>
    <mergeCell ref="A107:A108"/>
    <mergeCell ref="A111:A112"/>
    <mergeCell ref="A105:A106"/>
    <mergeCell ref="A109:A110"/>
    <mergeCell ref="A168:A1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528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51.7109375" style="6" customWidth="1"/>
    <col min="2" max="2" width="12.7109375" style="0" customWidth="1"/>
    <col min="3" max="4" width="10.00390625" style="0" customWidth="1"/>
    <col min="5" max="5" width="10.00390625" style="149" customWidth="1"/>
    <col min="6" max="7" width="10.00390625" style="0" customWidth="1"/>
    <col min="8" max="9" width="10.00390625" style="149" customWidth="1"/>
    <col min="10" max="11" width="10.00390625" style="0" customWidth="1"/>
    <col min="12" max="12" width="10.00390625" style="149" customWidth="1"/>
  </cols>
  <sheetData>
    <row r="1" spans="1:12" s="17" customFormat="1" ht="168.75" customHeight="1">
      <c r="A1" s="14" t="s">
        <v>64</v>
      </c>
      <c r="B1" s="15"/>
      <c r="C1" s="130" t="s">
        <v>621</v>
      </c>
      <c r="D1" s="130" t="s">
        <v>622</v>
      </c>
      <c r="E1" s="143" t="s">
        <v>623</v>
      </c>
      <c r="F1" s="130" t="s">
        <v>624</v>
      </c>
      <c r="G1" s="130" t="s">
        <v>625</v>
      </c>
      <c r="H1" s="143" t="s">
        <v>626</v>
      </c>
      <c r="I1" s="143" t="s">
        <v>627</v>
      </c>
      <c r="J1" s="130" t="s">
        <v>628</v>
      </c>
      <c r="K1" s="130" t="s">
        <v>629</v>
      </c>
      <c r="L1" s="143" t="s">
        <v>630</v>
      </c>
    </row>
    <row r="2" spans="1:12" s="13" customFormat="1" ht="12.75">
      <c r="A2" s="23" t="s">
        <v>65</v>
      </c>
      <c r="B2" s="30" t="s">
        <v>63</v>
      </c>
      <c r="C2" s="131">
        <v>762902</v>
      </c>
      <c r="D2" s="132">
        <v>762903</v>
      </c>
      <c r="E2" s="144">
        <v>762904</v>
      </c>
      <c r="F2" s="132">
        <v>762906</v>
      </c>
      <c r="G2" s="132">
        <v>762907</v>
      </c>
      <c r="H2" s="144">
        <v>762908</v>
      </c>
      <c r="I2" s="153">
        <v>762912</v>
      </c>
      <c r="J2" s="132">
        <v>762914</v>
      </c>
      <c r="K2" s="132">
        <v>762915</v>
      </c>
      <c r="L2" s="157">
        <v>762916</v>
      </c>
    </row>
    <row r="3" spans="1:12" s="13" customFormat="1" ht="12.75">
      <c r="A3" s="13" t="s">
        <v>158</v>
      </c>
      <c r="B3" s="125"/>
      <c r="C3" s="133">
        <v>1</v>
      </c>
      <c r="D3" s="134">
        <v>2</v>
      </c>
      <c r="E3" s="145"/>
      <c r="F3" s="134"/>
      <c r="G3" s="134"/>
      <c r="H3" s="145"/>
      <c r="I3" s="154"/>
      <c r="J3" s="134"/>
      <c r="K3" s="134"/>
      <c r="L3" s="158"/>
    </row>
    <row r="4" spans="1:12" ht="12.75">
      <c r="A4" s="5" t="s">
        <v>66</v>
      </c>
      <c r="B4" s="2"/>
      <c r="C4" s="135" t="s">
        <v>562</v>
      </c>
      <c r="D4" s="136" t="s">
        <v>631</v>
      </c>
      <c r="E4" s="146"/>
      <c r="F4" s="135" t="s">
        <v>562</v>
      </c>
      <c r="G4" s="135" t="s">
        <v>562</v>
      </c>
      <c r="H4" s="146"/>
      <c r="I4" s="142">
        <v>41920</v>
      </c>
      <c r="J4" s="135" t="s">
        <v>562</v>
      </c>
      <c r="K4" s="135" t="s">
        <v>562</v>
      </c>
      <c r="L4" s="159" t="s">
        <v>671</v>
      </c>
    </row>
    <row r="5" spans="1:12" ht="12.75">
      <c r="A5" s="19" t="s">
        <v>0</v>
      </c>
      <c r="B5" s="20"/>
      <c r="C5" s="138"/>
      <c r="D5" s="138"/>
      <c r="E5" s="147"/>
      <c r="F5" s="138"/>
      <c r="G5" s="138"/>
      <c r="H5" s="147"/>
      <c r="I5" s="155"/>
      <c r="J5" s="138"/>
      <c r="K5" s="138"/>
      <c r="L5" s="160"/>
    </row>
    <row r="6" spans="1:12" ht="12.75">
      <c r="A6" s="4" t="s">
        <v>1</v>
      </c>
      <c r="B6" s="177"/>
      <c r="C6" s="137" t="s">
        <v>563</v>
      </c>
      <c r="D6" s="137" t="s">
        <v>563</v>
      </c>
      <c r="E6" s="137" t="s">
        <v>563</v>
      </c>
      <c r="F6" s="137" t="s">
        <v>563</v>
      </c>
      <c r="G6" s="137" t="s">
        <v>563</v>
      </c>
      <c r="H6" s="148"/>
      <c r="I6" s="137" t="s">
        <v>563</v>
      </c>
      <c r="J6" s="137" t="s">
        <v>563</v>
      </c>
      <c r="K6" s="139" t="s">
        <v>563</v>
      </c>
      <c r="L6" s="159">
        <v>3</v>
      </c>
    </row>
    <row r="7" spans="1:12" ht="12.75">
      <c r="A7" s="4" t="s">
        <v>2</v>
      </c>
      <c r="B7" s="177"/>
      <c r="C7" s="137" t="s">
        <v>564</v>
      </c>
      <c r="D7" s="137" t="s">
        <v>564</v>
      </c>
      <c r="E7" s="137" t="s">
        <v>564</v>
      </c>
      <c r="F7" s="137" t="s">
        <v>564</v>
      </c>
      <c r="G7" s="137" t="s">
        <v>564</v>
      </c>
      <c r="H7" s="148"/>
      <c r="I7" s="137">
        <v>303</v>
      </c>
      <c r="J7" s="137" t="s">
        <v>564</v>
      </c>
      <c r="K7" s="139" t="s">
        <v>564</v>
      </c>
      <c r="L7" s="159">
        <v>303</v>
      </c>
    </row>
    <row r="8" spans="1:12" ht="25.5">
      <c r="A8" s="4" t="s">
        <v>3</v>
      </c>
      <c r="B8" s="178">
        <f>SUM(C8:L8)</f>
        <v>9</v>
      </c>
      <c r="C8" s="137">
        <v>1</v>
      </c>
      <c r="D8" s="137">
        <v>1</v>
      </c>
      <c r="E8" s="148">
        <v>1</v>
      </c>
      <c r="F8" s="137">
        <v>1</v>
      </c>
      <c r="G8" s="137">
        <v>1</v>
      </c>
      <c r="H8" s="148"/>
      <c r="I8" s="156">
        <v>1</v>
      </c>
      <c r="J8" s="137">
        <v>1</v>
      </c>
      <c r="K8" s="139">
        <v>1</v>
      </c>
      <c r="L8" s="159">
        <v>1</v>
      </c>
    </row>
    <row r="9" spans="1:12" ht="25.5">
      <c r="A9" s="4" t="s">
        <v>4</v>
      </c>
      <c r="B9" s="22">
        <f>SUM(C9:L9)</f>
        <v>9</v>
      </c>
      <c r="C9" s="137">
        <v>1</v>
      </c>
      <c r="D9" s="137">
        <v>1</v>
      </c>
      <c r="E9" s="148">
        <v>1</v>
      </c>
      <c r="F9" s="137">
        <v>1</v>
      </c>
      <c r="G9" s="137">
        <v>1</v>
      </c>
      <c r="H9" s="148"/>
      <c r="I9" s="156">
        <v>1</v>
      </c>
      <c r="J9" s="137">
        <v>1</v>
      </c>
      <c r="K9" s="139">
        <v>1</v>
      </c>
      <c r="L9" s="159">
        <v>1</v>
      </c>
    </row>
    <row r="10" spans="1:12" ht="12.75">
      <c r="A10" s="19" t="s">
        <v>5</v>
      </c>
      <c r="B10" s="20"/>
      <c r="C10" s="138"/>
      <c r="D10" s="138"/>
      <c r="E10" s="147"/>
      <c r="F10" s="138"/>
      <c r="G10" s="138"/>
      <c r="H10" s="147"/>
      <c r="I10" s="155"/>
      <c r="J10" s="138"/>
      <c r="K10" s="140"/>
      <c r="L10" s="160"/>
    </row>
    <row r="11" spans="1:12" ht="12.75">
      <c r="A11" s="4" t="s">
        <v>6</v>
      </c>
      <c r="B11" s="22">
        <f aca="true" t="shared" si="0" ref="B11:B21">SUM(C11:L11)</f>
        <v>1814</v>
      </c>
      <c r="C11" s="137">
        <v>288</v>
      </c>
      <c r="D11" s="137">
        <v>73</v>
      </c>
      <c r="E11" s="148">
        <v>132</v>
      </c>
      <c r="F11" s="137">
        <v>94</v>
      </c>
      <c r="G11" s="137">
        <v>38</v>
      </c>
      <c r="H11" s="148"/>
      <c r="I11" s="156">
        <v>198</v>
      </c>
      <c r="J11" s="137">
        <v>150</v>
      </c>
      <c r="K11" s="139">
        <v>780</v>
      </c>
      <c r="L11" s="159">
        <v>61</v>
      </c>
    </row>
    <row r="12" spans="1:12" ht="12.75">
      <c r="A12" s="4" t="s">
        <v>7</v>
      </c>
      <c r="B12" s="22">
        <f t="shared" si="0"/>
        <v>195</v>
      </c>
      <c r="C12" s="137">
        <v>0</v>
      </c>
      <c r="D12" s="137">
        <v>0</v>
      </c>
      <c r="E12" s="148">
        <v>30</v>
      </c>
      <c r="F12" s="137">
        <v>0</v>
      </c>
      <c r="G12" s="137">
        <v>0</v>
      </c>
      <c r="H12" s="148"/>
      <c r="I12" s="156">
        <v>0</v>
      </c>
      <c r="J12" s="137">
        <v>0</v>
      </c>
      <c r="K12" s="139">
        <v>165</v>
      </c>
      <c r="L12" s="159">
        <v>0</v>
      </c>
    </row>
    <row r="13" spans="1:12" ht="12.75">
      <c r="A13" s="4" t="s">
        <v>8</v>
      </c>
      <c r="B13" s="22">
        <f t="shared" si="0"/>
        <v>0</v>
      </c>
      <c r="C13" s="137"/>
      <c r="D13" s="137">
        <v>0</v>
      </c>
      <c r="E13" s="148">
        <v>0</v>
      </c>
      <c r="F13" s="137">
        <v>0</v>
      </c>
      <c r="G13" s="137">
        <v>0</v>
      </c>
      <c r="H13" s="148"/>
      <c r="I13" s="156">
        <v>0</v>
      </c>
      <c r="J13" s="137">
        <v>0</v>
      </c>
      <c r="K13" s="139">
        <v>0</v>
      </c>
      <c r="L13" s="159">
        <v>0</v>
      </c>
    </row>
    <row r="14" spans="1:12" ht="12.75">
      <c r="A14" s="4" t="s">
        <v>9</v>
      </c>
      <c r="B14" s="22">
        <f t="shared" si="0"/>
        <v>1630</v>
      </c>
      <c r="C14" s="137">
        <v>250</v>
      </c>
      <c r="D14" s="137">
        <v>62</v>
      </c>
      <c r="E14" s="148">
        <v>126</v>
      </c>
      <c r="F14" s="137">
        <v>94</v>
      </c>
      <c r="G14" s="137">
        <v>33</v>
      </c>
      <c r="H14" s="148"/>
      <c r="I14" s="156">
        <v>198</v>
      </c>
      <c r="J14" s="137">
        <v>148</v>
      </c>
      <c r="K14" s="139">
        <v>658</v>
      </c>
      <c r="L14" s="159">
        <v>61</v>
      </c>
    </row>
    <row r="15" spans="1:12" ht="63.75">
      <c r="A15" s="4" t="s">
        <v>10</v>
      </c>
      <c r="B15" s="22">
        <f t="shared" si="0"/>
        <v>1017</v>
      </c>
      <c r="C15" s="137">
        <v>106</v>
      </c>
      <c r="D15" s="137">
        <v>22</v>
      </c>
      <c r="E15" s="148">
        <v>63</v>
      </c>
      <c r="F15" s="137">
        <v>46</v>
      </c>
      <c r="G15" s="137">
        <v>7</v>
      </c>
      <c r="H15" s="148"/>
      <c r="I15" s="156">
        <v>198</v>
      </c>
      <c r="J15" s="137">
        <v>36</v>
      </c>
      <c r="K15" s="139">
        <v>520</v>
      </c>
      <c r="L15" s="159">
        <v>19</v>
      </c>
    </row>
    <row r="16" spans="1:12" ht="25.5">
      <c r="A16" s="4" t="s">
        <v>11</v>
      </c>
      <c r="B16" s="22">
        <f t="shared" si="0"/>
        <v>152</v>
      </c>
      <c r="C16" s="137">
        <v>29</v>
      </c>
      <c r="D16" s="137">
        <v>3</v>
      </c>
      <c r="E16" s="148">
        <v>25</v>
      </c>
      <c r="F16" s="137">
        <v>9</v>
      </c>
      <c r="G16" s="137">
        <v>1</v>
      </c>
      <c r="H16" s="148"/>
      <c r="I16" s="156">
        <v>10</v>
      </c>
      <c r="J16" s="137">
        <v>24</v>
      </c>
      <c r="K16" s="139">
        <v>40</v>
      </c>
      <c r="L16" s="159">
        <v>11</v>
      </c>
    </row>
    <row r="17" spans="1:12" ht="38.25">
      <c r="A17" s="4" t="s">
        <v>12</v>
      </c>
      <c r="B17" s="22">
        <f t="shared" si="0"/>
        <v>142</v>
      </c>
      <c r="C17" s="137">
        <v>26</v>
      </c>
      <c r="D17" s="137">
        <v>3</v>
      </c>
      <c r="E17" s="148">
        <v>27</v>
      </c>
      <c r="F17" s="137">
        <v>9</v>
      </c>
      <c r="G17" s="137">
        <v>1</v>
      </c>
      <c r="H17" s="148"/>
      <c r="I17" s="156">
        <v>10</v>
      </c>
      <c r="J17" s="137">
        <v>24</v>
      </c>
      <c r="K17" s="139">
        <v>31</v>
      </c>
      <c r="L17" s="159">
        <v>11</v>
      </c>
    </row>
    <row r="18" spans="1:12" ht="12.75">
      <c r="A18" s="4" t="s">
        <v>13</v>
      </c>
      <c r="B18" s="22">
        <f t="shared" si="0"/>
        <v>20</v>
      </c>
      <c r="C18" s="137">
        <v>1</v>
      </c>
      <c r="D18" s="137">
        <v>1</v>
      </c>
      <c r="E18" s="148">
        <v>0</v>
      </c>
      <c r="F18" s="137">
        <v>1</v>
      </c>
      <c r="G18" s="137">
        <v>1</v>
      </c>
      <c r="H18" s="148"/>
      <c r="I18" s="156">
        <v>3</v>
      </c>
      <c r="J18" s="137">
        <v>4</v>
      </c>
      <c r="K18" s="139">
        <v>8</v>
      </c>
      <c r="L18" s="159">
        <v>1</v>
      </c>
    </row>
    <row r="19" spans="1:12" ht="38.25">
      <c r="A19" s="4" t="s">
        <v>14</v>
      </c>
      <c r="B19" s="22">
        <f t="shared" si="0"/>
        <v>18</v>
      </c>
      <c r="C19" s="137">
        <v>1</v>
      </c>
      <c r="D19" s="137">
        <v>1</v>
      </c>
      <c r="E19" s="148">
        <v>0</v>
      </c>
      <c r="F19" s="137">
        <v>1</v>
      </c>
      <c r="G19" s="137">
        <v>1</v>
      </c>
      <c r="H19" s="148"/>
      <c r="I19" s="156">
        <v>3</v>
      </c>
      <c r="J19" s="137">
        <v>4</v>
      </c>
      <c r="K19" s="139">
        <v>6</v>
      </c>
      <c r="L19" s="159">
        <v>1</v>
      </c>
    </row>
    <row r="20" spans="1:12" ht="25.5">
      <c r="A20" s="4" t="s">
        <v>15</v>
      </c>
      <c r="B20" s="22">
        <f t="shared" si="0"/>
        <v>0</v>
      </c>
      <c r="C20" s="137"/>
      <c r="D20" s="137"/>
      <c r="E20" s="148"/>
      <c r="F20" s="137"/>
      <c r="G20" s="137"/>
      <c r="H20" s="148"/>
      <c r="I20" s="156"/>
      <c r="J20" s="137">
        <v>0</v>
      </c>
      <c r="K20" s="139"/>
      <c r="L20" s="159">
        <v>0</v>
      </c>
    </row>
    <row r="21" spans="1:12" ht="25.5">
      <c r="A21" s="4" t="s">
        <v>16</v>
      </c>
      <c r="B21" s="22">
        <f t="shared" si="0"/>
        <v>0</v>
      </c>
      <c r="C21" s="137"/>
      <c r="D21" s="137"/>
      <c r="E21" s="148"/>
      <c r="F21" s="137"/>
      <c r="G21" s="137"/>
      <c r="H21" s="148"/>
      <c r="I21" s="156"/>
      <c r="J21" s="137">
        <v>0</v>
      </c>
      <c r="K21" s="139"/>
      <c r="L21" s="159">
        <v>0</v>
      </c>
    </row>
    <row r="22" spans="1:12" ht="12.75">
      <c r="A22" s="19" t="s">
        <v>17</v>
      </c>
      <c r="B22" s="20"/>
      <c r="C22" s="138"/>
      <c r="D22" s="138"/>
      <c r="E22" s="147"/>
      <c r="F22" s="138"/>
      <c r="G22" s="138"/>
      <c r="H22" s="147"/>
      <c r="I22" s="155"/>
      <c r="J22" s="138"/>
      <c r="K22" s="140"/>
      <c r="L22" s="160"/>
    </row>
    <row r="23" spans="1:12" ht="89.25">
      <c r="A23" s="4" t="s">
        <v>18</v>
      </c>
      <c r="B23" s="22">
        <f>SUM(C23:L23)</f>
        <v>128</v>
      </c>
      <c r="C23" s="137">
        <v>0</v>
      </c>
      <c r="D23" s="137"/>
      <c r="E23" s="148">
        <v>0</v>
      </c>
      <c r="F23" s="137"/>
      <c r="G23" s="137">
        <v>0</v>
      </c>
      <c r="H23" s="148"/>
      <c r="I23" s="156">
        <v>0</v>
      </c>
      <c r="J23" s="137">
        <v>125</v>
      </c>
      <c r="K23" s="139"/>
      <c r="L23" s="159">
        <v>3</v>
      </c>
    </row>
    <row r="24" spans="1:12" ht="25.5">
      <c r="A24" s="4" t="s">
        <v>19</v>
      </c>
      <c r="B24" s="22">
        <f>SUM(C24:L24)</f>
        <v>120</v>
      </c>
      <c r="C24" s="137">
        <v>0</v>
      </c>
      <c r="D24" s="137"/>
      <c r="E24" s="148">
        <v>0</v>
      </c>
      <c r="F24" s="137"/>
      <c r="G24" s="137">
        <v>0</v>
      </c>
      <c r="H24" s="148"/>
      <c r="I24" s="156">
        <v>0</v>
      </c>
      <c r="J24" s="137">
        <v>120</v>
      </c>
      <c r="K24" s="139"/>
      <c r="L24" s="159">
        <v>0</v>
      </c>
    </row>
    <row r="25" spans="1:12" ht="12.75">
      <c r="A25" s="19" t="s">
        <v>20</v>
      </c>
      <c r="B25" s="20"/>
      <c r="C25" s="138"/>
      <c r="D25" s="138"/>
      <c r="E25" s="147"/>
      <c r="F25" s="138"/>
      <c r="G25" s="138"/>
      <c r="H25" s="147"/>
      <c r="I25" s="155"/>
      <c r="J25" s="138"/>
      <c r="K25" s="140"/>
      <c r="L25" s="160"/>
    </row>
    <row r="26" spans="1:12" ht="25.5">
      <c r="A26" s="4" t="s">
        <v>21</v>
      </c>
      <c r="B26" s="22">
        <f aca="true" t="shared" si="1" ref="B26:B33">SUM(C26:L26)</f>
        <v>180</v>
      </c>
      <c r="C26" s="137">
        <v>20</v>
      </c>
      <c r="D26" s="137">
        <v>18</v>
      </c>
      <c r="E26" s="148">
        <v>18</v>
      </c>
      <c r="F26" s="137">
        <v>17</v>
      </c>
      <c r="G26" s="137">
        <v>13</v>
      </c>
      <c r="H26" s="148"/>
      <c r="I26" s="156">
        <v>14</v>
      </c>
      <c r="J26" s="137">
        <v>16</v>
      </c>
      <c r="K26" s="139">
        <v>53</v>
      </c>
      <c r="L26" s="159">
        <v>11</v>
      </c>
    </row>
    <row r="27" spans="1:12" ht="12.75">
      <c r="A27" s="4" t="s">
        <v>22</v>
      </c>
      <c r="B27" s="22">
        <f t="shared" si="1"/>
        <v>9</v>
      </c>
      <c r="C27" s="137">
        <v>1</v>
      </c>
      <c r="D27" s="137">
        <v>0</v>
      </c>
      <c r="E27" s="148">
        <v>0</v>
      </c>
      <c r="F27" s="137">
        <v>1</v>
      </c>
      <c r="G27" s="137">
        <v>4</v>
      </c>
      <c r="H27" s="148"/>
      <c r="I27" s="156">
        <v>0</v>
      </c>
      <c r="J27" s="137">
        <v>3</v>
      </c>
      <c r="K27" s="139"/>
      <c r="L27" s="159">
        <v>0</v>
      </c>
    </row>
    <row r="28" spans="1:12" ht="12.75">
      <c r="A28" s="4" t="s">
        <v>23</v>
      </c>
      <c r="B28" s="22">
        <f t="shared" si="1"/>
        <v>12</v>
      </c>
      <c r="C28" s="137">
        <v>1</v>
      </c>
      <c r="D28" s="137">
        <v>5</v>
      </c>
      <c r="E28" s="148">
        <v>0</v>
      </c>
      <c r="F28" s="137">
        <v>0</v>
      </c>
      <c r="G28" s="137">
        <v>3</v>
      </c>
      <c r="H28" s="148"/>
      <c r="I28" s="156">
        <v>0</v>
      </c>
      <c r="J28" s="137">
        <v>2</v>
      </c>
      <c r="K28" s="139"/>
      <c r="L28" s="159">
        <v>1</v>
      </c>
    </row>
    <row r="29" spans="1:12" ht="25.5">
      <c r="A29" s="4" t="s">
        <v>24</v>
      </c>
      <c r="B29" s="22">
        <f t="shared" si="1"/>
        <v>153</v>
      </c>
      <c r="C29" s="137">
        <v>16</v>
      </c>
      <c r="D29" s="137">
        <v>13</v>
      </c>
      <c r="E29" s="148">
        <v>16</v>
      </c>
      <c r="F29" s="137">
        <v>16</v>
      </c>
      <c r="G29" s="137">
        <v>7</v>
      </c>
      <c r="H29" s="148"/>
      <c r="I29" s="156">
        <v>13</v>
      </c>
      <c r="J29" s="137">
        <v>15</v>
      </c>
      <c r="K29" s="139">
        <v>47</v>
      </c>
      <c r="L29" s="159">
        <v>10</v>
      </c>
    </row>
    <row r="30" spans="1:12" ht="12.75">
      <c r="A30" s="4" t="s">
        <v>25</v>
      </c>
      <c r="B30" s="22">
        <f t="shared" si="1"/>
        <v>15</v>
      </c>
      <c r="C30" s="137">
        <v>1</v>
      </c>
      <c r="D30" s="137">
        <v>2</v>
      </c>
      <c r="E30" s="148">
        <v>4</v>
      </c>
      <c r="F30" s="137">
        <v>4</v>
      </c>
      <c r="G30" s="137">
        <v>0</v>
      </c>
      <c r="H30" s="148"/>
      <c r="I30" s="156">
        <v>2</v>
      </c>
      <c r="J30" s="137">
        <v>0</v>
      </c>
      <c r="K30" s="139">
        <v>0</v>
      </c>
      <c r="L30" s="159">
        <v>2</v>
      </c>
    </row>
    <row r="31" spans="1:12" ht="51">
      <c r="A31" s="4" t="s">
        <v>26</v>
      </c>
      <c r="B31" s="22">
        <f t="shared" si="1"/>
        <v>180</v>
      </c>
      <c r="C31" s="137">
        <v>19</v>
      </c>
      <c r="D31" s="137">
        <v>18</v>
      </c>
      <c r="E31" s="148">
        <v>18</v>
      </c>
      <c r="F31" s="137">
        <v>17</v>
      </c>
      <c r="G31" s="137">
        <v>13</v>
      </c>
      <c r="H31" s="148"/>
      <c r="I31" s="156">
        <v>17</v>
      </c>
      <c r="J31" s="137">
        <v>16</v>
      </c>
      <c r="K31" s="139">
        <v>52</v>
      </c>
      <c r="L31" s="159">
        <v>10</v>
      </c>
    </row>
    <row r="32" spans="1:12" ht="51">
      <c r="A32" s="4" t="s">
        <v>27</v>
      </c>
      <c r="B32" s="22">
        <f t="shared" si="1"/>
        <v>153</v>
      </c>
      <c r="C32" s="137">
        <v>16</v>
      </c>
      <c r="D32" s="137">
        <v>13</v>
      </c>
      <c r="E32" s="148">
        <v>16</v>
      </c>
      <c r="F32" s="137">
        <v>16</v>
      </c>
      <c r="G32" s="137">
        <v>9</v>
      </c>
      <c r="H32" s="148"/>
      <c r="I32" s="156">
        <v>13</v>
      </c>
      <c r="J32" s="137">
        <v>15</v>
      </c>
      <c r="K32" s="139">
        <v>46</v>
      </c>
      <c r="L32" s="159">
        <v>9</v>
      </c>
    </row>
    <row r="33" spans="1:12" ht="25.5">
      <c r="A33" s="4" t="s">
        <v>28</v>
      </c>
      <c r="B33" s="22">
        <f t="shared" si="1"/>
        <v>359</v>
      </c>
      <c r="C33" s="137">
        <v>45</v>
      </c>
      <c r="D33" s="137">
        <v>41</v>
      </c>
      <c r="E33" s="148">
        <v>35</v>
      </c>
      <c r="F33" s="137">
        <v>28</v>
      </c>
      <c r="G33" s="137">
        <v>22</v>
      </c>
      <c r="H33" s="148"/>
      <c r="I33" s="156">
        <v>42</v>
      </c>
      <c r="J33" s="137">
        <v>36</v>
      </c>
      <c r="K33" s="139">
        <v>89</v>
      </c>
      <c r="L33" s="159">
        <v>21</v>
      </c>
    </row>
    <row r="34" spans="1:12" ht="25.5">
      <c r="A34" s="19" t="s">
        <v>29</v>
      </c>
      <c r="B34" s="20"/>
      <c r="C34" s="138"/>
      <c r="D34" s="138"/>
      <c r="E34" s="147"/>
      <c r="F34" s="138"/>
      <c r="G34" s="138"/>
      <c r="H34" s="147"/>
      <c r="I34" s="155"/>
      <c r="J34" s="138"/>
      <c r="K34" s="140"/>
      <c r="L34" s="160"/>
    </row>
    <row r="35" spans="1:12" ht="38.25">
      <c r="A35" s="4" t="s">
        <v>30</v>
      </c>
      <c r="B35" s="22">
        <f aca="true" t="shared" si="2" ref="B35:B53">SUM(C35:L35)</f>
        <v>27827.2</v>
      </c>
      <c r="C35" s="137">
        <v>6086</v>
      </c>
      <c r="D35" s="137">
        <v>1958</v>
      </c>
      <c r="E35" s="148">
        <v>1775</v>
      </c>
      <c r="F35" s="137">
        <v>1468.2</v>
      </c>
      <c r="G35" s="137">
        <v>0</v>
      </c>
      <c r="H35" s="148"/>
      <c r="I35" s="156">
        <v>4364</v>
      </c>
      <c r="J35" s="137">
        <v>3750</v>
      </c>
      <c r="K35" s="139">
        <v>6524</v>
      </c>
      <c r="L35" s="159">
        <v>1902</v>
      </c>
    </row>
    <row r="36" spans="1:12" ht="38.25">
      <c r="A36" s="4" t="s">
        <v>31</v>
      </c>
      <c r="B36" s="22">
        <f t="shared" si="2"/>
        <v>0</v>
      </c>
      <c r="C36" s="137"/>
      <c r="D36" s="137"/>
      <c r="E36" s="148"/>
      <c r="F36" s="137"/>
      <c r="G36" s="137"/>
      <c r="H36" s="148"/>
      <c r="I36" s="156"/>
      <c r="J36" s="137"/>
      <c r="K36" s="139"/>
      <c r="L36" s="159">
        <v>0</v>
      </c>
    </row>
    <row r="37" spans="1:12" ht="12.75">
      <c r="A37" s="4" t="s">
        <v>32</v>
      </c>
      <c r="B37" s="22">
        <f t="shared" si="2"/>
        <v>9</v>
      </c>
      <c r="C37" s="137">
        <v>1</v>
      </c>
      <c r="D37" s="137">
        <v>1</v>
      </c>
      <c r="E37" s="148">
        <v>1</v>
      </c>
      <c r="F37" s="137">
        <v>1</v>
      </c>
      <c r="G37" s="137">
        <v>1</v>
      </c>
      <c r="H37" s="148"/>
      <c r="I37" s="156">
        <v>1</v>
      </c>
      <c r="J37" s="137">
        <v>1</v>
      </c>
      <c r="K37" s="139">
        <v>1</v>
      </c>
      <c r="L37" s="159">
        <v>1</v>
      </c>
    </row>
    <row r="38" spans="1:12" ht="12.75">
      <c r="A38" s="4" t="s">
        <v>33</v>
      </c>
      <c r="B38" s="22">
        <f t="shared" si="2"/>
        <v>9</v>
      </c>
      <c r="C38" s="137">
        <v>1</v>
      </c>
      <c r="D38" s="137">
        <v>1</v>
      </c>
      <c r="E38" s="148">
        <v>1</v>
      </c>
      <c r="F38" s="137">
        <v>1</v>
      </c>
      <c r="G38" s="137">
        <v>1</v>
      </c>
      <c r="H38" s="148"/>
      <c r="I38" s="156">
        <v>1</v>
      </c>
      <c r="J38" s="137">
        <v>1</v>
      </c>
      <c r="K38" s="139">
        <v>1</v>
      </c>
      <c r="L38" s="159">
        <v>1</v>
      </c>
    </row>
    <row r="39" spans="1:12" ht="12.75">
      <c r="A39" s="4" t="s">
        <v>34</v>
      </c>
      <c r="B39" s="22">
        <f t="shared" si="2"/>
        <v>8</v>
      </c>
      <c r="C39" s="137">
        <v>1</v>
      </c>
      <c r="D39" s="137">
        <v>0</v>
      </c>
      <c r="E39" s="148">
        <v>1</v>
      </c>
      <c r="F39" s="137">
        <v>1</v>
      </c>
      <c r="G39" s="137">
        <v>1</v>
      </c>
      <c r="H39" s="148"/>
      <c r="I39" s="156">
        <v>1</v>
      </c>
      <c r="J39" s="137">
        <v>1</v>
      </c>
      <c r="K39" s="139">
        <v>1</v>
      </c>
      <c r="L39" s="159">
        <v>1</v>
      </c>
    </row>
    <row r="40" spans="1:12" ht="12.75">
      <c r="A40" s="4" t="s">
        <v>35</v>
      </c>
      <c r="B40" s="22">
        <f t="shared" si="2"/>
        <v>7</v>
      </c>
      <c r="C40" s="137">
        <v>1</v>
      </c>
      <c r="D40" s="137">
        <v>1</v>
      </c>
      <c r="E40" s="148">
        <v>1</v>
      </c>
      <c r="F40" s="137">
        <v>0</v>
      </c>
      <c r="G40" s="137">
        <v>0</v>
      </c>
      <c r="H40" s="148"/>
      <c r="I40" s="156">
        <v>1</v>
      </c>
      <c r="J40" s="137">
        <v>1</v>
      </c>
      <c r="K40" s="139">
        <v>1</v>
      </c>
      <c r="L40" s="159">
        <v>1</v>
      </c>
    </row>
    <row r="41" spans="1:12" ht="12.75">
      <c r="A41" s="4" t="s">
        <v>36</v>
      </c>
      <c r="B41" s="22">
        <f t="shared" si="2"/>
        <v>0</v>
      </c>
      <c r="C41" s="137">
        <v>0</v>
      </c>
      <c r="D41" s="137">
        <v>0</v>
      </c>
      <c r="E41" s="148">
        <v>0</v>
      </c>
      <c r="F41" s="137">
        <v>0</v>
      </c>
      <c r="G41" s="137">
        <v>0</v>
      </c>
      <c r="H41" s="148"/>
      <c r="I41" s="156">
        <v>0</v>
      </c>
      <c r="J41" s="137">
        <v>0</v>
      </c>
      <c r="K41" s="139">
        <v>0</v>
      </c>
      <c r="L41" s="159">
        <v>0</v>
      </c>
    </row>
    <row r="42" spans="1:12" ht="25.5">
      <c r="A42" s="4" t="s">
        <v>37</v>
      </c>
      <c r="B42" s="22">
        <f t="shared" si="2"/>
        <v>7</v>
      </c>
      <c r="C42" s="137">
        <v>1</v>
      </c>
      <c r="D42" s="137">
        <v>0</v>
      </c>
      <c r="E42" s="148">
        <v>1</v>
      </c>
      <c r="F42" s="137">
        <v>1</v>
      </c>
      <c r="G42" s="137">
        <v>1</v>
      </c>
      <c r="H42" s="148"/>
      <c r="I42" s="156">
        <v>0</v>
      </c>
      <c r="J42" s="137">
        <v>1</v>
      </c>
      <c r="K42" s="139">
        <v>1</v>
      </c>
      <c r="L42" s="159">
        <v>1</v>
      </c>
    </row>
    <row r="43" spans="1:12" ht="12.75">
      <c r="A43" s="4" t="s">
        <v>38</v>
      </c>
      <c r="B43" s="22">
        <f t="shared" si="2"/>
        <v>4</v>
      </c>
      <c r="C43" s="137">
        <v>1</v>
      </c>
      <c r="D43" s="137">
        <v>1</v>
      </c>
      <c r="E43" s="148">
        <v>0</v>
      </c>
      <c r="F43" s="137">
        <v>0</v>
      </c>
      <c r="G43" s="137">
        <v>1</v>
      </c>
      <c r="H43" s="148"/>
      <c r="I43" s="156">
        <v>0</v>
      </c>
      <c r="J43" s="137">
        <v>0</v>
      </c>
      <c r="K43" s="139">
        <v>1</v>
      </c>
      <c r="L43" s="159">
        <v>0</v>
      </c>
    </row>
    <row r="44" spans="1:12" ht="12.75">
      <c r="A44" s="4" t="s">
        <v>39</v>
      </c>
      <c r="B44" s="22">
        <f t="shared" si="2"/>
        <v>9</v>
      </c>
      <c r="C44" s="137">
        <v>1</v>
      </c>
      <c r="D44" s="137">
        <v>1</v>
      </c>
      <c r="E44" s="148">
        <v>1</v>
      </c>
      <c r="F44" s="137">
        <v>1</v>
      </c>
      <c r="G44" s="137">
        <v>1</v>
      </c>
      <c r="H44" s="148"/>
      <c r="I44" s="156">
        <v>1</v>
      </c>
      <c r="J44" s="137">
        <v>1</v>
      </c>
      <c r="K44" s="139">
        <v>1</v>
      </c>
      <c r="L44" s="159">
        <v>1</v>
      </c>
    </row>
    <row r="45" spans="1:12" ht="12.75">
      <c r="A45" s="4" t="s">
        <v>40</v>
      </c>
      <c r="B45" s="22">
        <f t="shared" si="2"/>
        <v>9</v>
      </c>
      <c r="C45" s="137">
        <v>1</v>
      </c>
      <c r="D45" s="137">
        <v>1</v>
      </c>
      <c r="E45" s="148">
        <v>1</v>
      </c>
      <c r="F45" s="137">
        <v>1</v>
      </c>
      <c r="G45" s="137">
        <v>1</v>
      </c>
      <c r="H45" s="148"/>
      <c r="I45" s="156">
        <v>1</v>
      </c>
      <c r="J45" s="137">
        <v>1</v>
      </c>
      <c r="K45" s="139">
        <v>1</v>
      </c>
      <c r="L45" s="159">
        <v>1</v>
      </c>
    </row>
    <row r="46" spans="1:12" ht="12.75">
      <c r="A46" s="4" t="s">
        <v>41</v>
      </c>
      <c r="B46" s="22">
        <f t="shared" si="2"/>
        <v>1</v>
      </c>
      <c r="C46" s="137">
        <v>0</v>
      </c>
      <c r="D46" s="137">
        <v>0</v>
      </c>
      <c r="E46" s="148">
        <v>0</v>
      </c>
      <c r="F46" s="137">
        <f>-F435</f>
        <v>0</v>
      </c>
      <c r="G46" s="137">
        <v>0</v>
      </c>
      <c r="H46" s="148"/>
      <c r="I46" s="156">
        <v>0</v>
      </c>
      <c r="J46" s="137">
        <v>1</v>
      </c>
      <c r="K46" s="139">
        <v>0</v>
      </c>
      <c r="L46" s="159">
        <v>0</v>
      </c>
    </row>
    <row r="47" spans="1:12" ht="12.75">
      <c r="A47" s="4" t="s">
        <v>42</v>
      </c>
      <c r="B47" s="22">
        <f t="shared" si="2"/>
        <v>9</v>
      </c>
      <c r="C47" s="137">
        <v>1</v>
      </c>
      <c r="D47" s="137">
        <v>1</v>
      </c>
      <c r="E47" s="148">
        <v>1</v>
      </c>
      <c r="F47" s="137">
        <v>1</v>
      </c>
      <c r="G47" s="137">
        <v>1</v>
      </c>
      <c r="H47" s="148"/>
      <c r="I47" s="156">
        <v>1</v>
      </c>
      <c r="J47" s="137">
        <v>1</v>
      </c>
      <c r="K47" s="139">
        <v>1</v>
      </c>
      <c r="L47" s="159">
        <v>1</v>
      </c>
    </row>
    <row r="48" spans="1:12" ht="12.75">
      <c r="A48" s="4" t="s">
        <v>43</v>
      </c>
      <c r="B48" s="22">
        <f t="shared" si="2"/>
        <v>2</v>
      </c>
      <c r="C48" s="137">
        <v>0</v>
      </c>
      <c r="D48" s="137">
        <v>0</v>
      </c>
      <c r="E48" s="148"/>
      <c r="F48" s="137">
        <v>0</v>
      </c>
      <c r="G48" s="137">
        <v>0</v>
      </c>
      <c r="H48" s="148"/>
      <c r="I48" s="156">
        <v>0</v>
      </c>
      <c r="J48" s="137">
        <v>1</v>
      </c>
      <c r="K48" s="139">
        <v>1</v>
      </c>
      <c r="L48" s="159">
        <v>0</v>
      </c>
    </row>
    <row r="49" spans="1:12" ht="25.5">
      <c r="A49" s="4" t="s">
        <v>44</v>
      </c>
      <c r="B49" s="22">
        <f t="shared" si="2"/>
        <v>0</v>
      </c>
      <c r="C49" s="137">
        <v>0</v>
      </c>
      <c r="D49" s="137">
        <v>0</v>
      </c>
      <c r="E49" s="148">
        <v>0</v>
      </c>
      <c r="F49" s="137">
        <v>0</v>
      </c>
      <c r="G49" s="137">
        <v>0</v>
      </c>
      <c r="H49" s="148"/>
      <c r="I49" s="156">
        <v>0</v>
      </c>
      <c r="J49" s="137">
        <v>0</v>
      </c>
      <c r="K49" s="139">
        <v>0</v>
      </c>
      <c r="L49" s="159">
        <v>0</v>
      </c>
    </row>
    <row r="50" spans="1:12" ht="25.5">
      <c r="A50" s="4" t="s">
        <v>45</v>
      </c>
      <c r="B50" s="22">
        <f t="shared" si="2"/>
        <v>0</v>
      </c>
      <c r="C50" s="137">
        <v>0</v>
      </c>
      <c r="D50" s="137">
        <v>0</v>
      </c>
      <c r="E50" s="148">
        <v>0</v>
      </c>
      <c r="F50" s="137">
        <v>0</v>
      </c>
      <c r="G50" s="137">
        <v>0</v>
      </c>
      <c r="H50" s="148"/>
      <c r="I50" s="156">
        <v>0</v>
      </c>
      <c r="J50" s="137">
        <v>0</v>
      </c>
      <c r="K50" s="139">
        <v>0</v>
      </c>
      <c r="L50" s="159">
        <v>0</v>
      </c>
    </row>
    <row r="51" spans="1:12" ht="25.5">
      <c r="A51" s="4" t="s">
        <v>46</v>
      </c>
      <c r="B51" s="22">
        <f t="shared" si="2"/>
        <v>6</v>
      </c>
      <c r="C51" s="137">
        <v>1</v>
      </c>
      <c r="D51" s="137">
        <v>1</v>
      </c>
      <c r="E51" s="148">
        <v>1</v>
      </c>
      <c r="F51" s="137">
        <v>1</v>
      </c>
      <c r="G51" s="137">
        <v>0</v>
      </c>
      <c r="H51" s="148"/>
      <c r="I51" s="156">
        <v>1</v>
      </c>
      <c r="J51" s="137">
        <v>0</v>
      </c>
      <c r="K51" s="139">
        <v>1</v>
      </c>
      <c r="L51" s="159">
        <v>0</v>
      </c>
    </row>
    <row r="52" spans="1:12" ht="38.25">
      <c r="A52" s="4" t="s">
        <v>47</v>
      </c>
      <c r="B52" s="22">
        <f t="shared" si="2"/>
        <v>273</v>
      </c>
      <c r="C52" s="137">
        <v>31</v>
      </c>
      <c r="D52" s="137">
        <v>20</v>
      </c>
      <c r="E52" s="148">
        <v>22</v>
      </c>
      <c r="F52" s="137">
        <v>21</v>
      </c>
      <c r="G52" s="137">
        <v>0</v>
      </c>
      <c r="H52" s="148"/>
      <c r="I52" s="156">
        <v>25</v>
      </c>
      <c r="J52" s="137">
        <v>35</v>
      </c>
      <c r="K52" s="139">
        <v>89</v>
      </c>
      <c r="L52" s="159">
        <v>30</v>
      </c>
    </row>
    <row r="53" spans="1:12" ht="12.75">
      <c r="A53" s="4" t="s">
        <v>48</v>
      </c>
      <c r="B53" s="22">
        <f t="shared" si="2"/>
        <v>233</v>
      </c>
      <c r="C53" s="137">
        <v>30</v>
      </c>
      <c r="D53" s="137">
        <v>20</v>
      </c>
      <c r="E53" s="148">
        <v>22</v>
      </c>
      <c r="F53" s="137">
        <v>10</v>
      </c>
      <c r="G53" s="137">
        <v>0</v>
      </c>
      <c r="H53" s="148"/>
      <c r="I53" s="156">
        <v>20</v>
      </c>
      <c r="J53" s="137">
        <v>33</v>
      </c>
      <c r="K53" s="139">
        <v>68</v>
      </c>
      <c r="L53" s="159">
        <v>30</v>
      </c>
    </row>
    <row r="54" spans="1:12" ht="25.5">
      <c r="A54" s="19" t="s">
        <v>49</v>
      </c>
      <c r="B54" s="20"/>
      <c r="C54" s="138"/>
      <c r="D54" s="138"/>
      <c r="E54" s="147"/>
      <c r="F54" s="138"/>
      <c r="G54" s="138"/>
      <c r="H54" s="147"/>
      <c r="I54" s="155"/>
      <c r="J54" s="138"/>
      <c r="K54" s="140"/>
      <c r="L54" s="160"/>
    </row>
    <row r="55" spans="1:12" ht="25.5">
      <c r="A55" s="4" t="s">
        <v>50</v>
      </c>
      <c r="B55" s="22">
        <f aca="true" t="shared" si="3" ref="B55:B62">SUM(C55:L55)</f>
        <v>5</v>
      </c>
      <c r="C55" s="137">
        <v>1</v>
      </c>
      <c r="D55" s="137">
        <v>1</v>
      </c>
      <c r="E55" s="148"/>
      <c r="F55" s="137"/>
      <c r="G55" s="137">
        <v>1</v>
      </c>
      <c r="H55" s="148"/>
      <c r="I55" s="156">
        <v>0</v>
      </c>
      <c r="J55" s="137">
        <v>1</v>
      </c>
      <c r="K55" s="139"/>
      <c r="L55" s="159">
        <v>1</v>
      </c>
    </row>
    <row r="56" spans="1:12" ht="12.75">
      <c r="A56" s="4" t="s">
        <v>51</v>
      </c>
      <c r="B56" s="22">
        <f t="shared" si="3"/>
        <v>130</v>
      </c>
      <c r="C56" s="137">
        <v>37</v>
      </c>
      <c r="D56" s="137">
        <v>43</v>
      </c>
      <c r="E56" s="148"/>
      <c r="F56" s="137"/>
      <c r="G56" s="137">
        <v>2</v>
      </c>
      <c r="H56" s="148"/>
      <c r="I56" s="156">
        <v>0</v>
      </c>
      <c r="J56" s="137">
        <v>34</v>
      </c>
      <c r="K56" s="139"/>
      <c r="L56" s="159">
        <v>14</v>
      </c>
    </row>
    <row r="57" spans="1:12" ht="12.75">
      <c r="A57" s="4" t="s">
        <v>52</v>
      </c>
      <c r="B57" s="22">
        <f t="shared" si="3"/>
        <v>67</v>
      </c>
      <c r="C57" s="137">
        <v>15</v>
      </c>
      <c r="D57" s="137">
        <v>15</v>
      </c>
      <c r="E57" s="148"/>
      <c r="F57" s="137"/>
      <c r="G57" s="137">
        <v>0</v>
      </c>
      <c r="H57" s="148"/>
      <c r="I57" s="156">
        <v>0</v>
      </c>
      <c r="J57" s="137">
        <v>32</v>
      </c>
      <c r="K57" s="139"/>
      <c r="L57" s="159">
        <v>5</v>
      </c>
    </row>
    <row r="58" spans="1:12" ht="25.5">
      <c r="A58" s="4" t="s">
        <v>53</v>
      </c>
      <c r="B58" s="22">
        <f t="shared" si="3"/>
        <v>0</v>
      </c>
      <c r="C58" s="137">
        <v>0</v>
      </c>
      <c r="D58" s="137">
        <v>0</v>
      </c>
      <c r="E58" s="148"/>
      <c r="F58" s="137"/>
      <c r="G58" s="137">
        <v>0</v>
      </c>
      <c r="H58" s="148"/>
      <c r="I58" s="156">
        <v>0</v>
      </c>
      <c r="J58" s="137">
        <v>0</v>
      </c>
      <c r="K58" s="139"/>
      <c r="L58" s="159">
        <v>0</v>
      </c>
    </row>
    <row r="59" spans="1:12" ht="12.75">
      <c r="A59" s="4" t="s">
        <v>54</v>
      </c>
      <c r="B59" s="22">
        <f t="shared" si="3"/>
        <v>0</v>
      </c>
      <c r="C59" s="137">
        <v>0</v>
      </c>
      <c r="D59" s="137">
        <v>0</v>
      </c>
      <c r="E59" s="148"/>
      <c r="F59" s="137"/>
      <c r="G59" s="137">
        <v>0</v>
      </c>
      <c r="H59" s="148"/>
      <c r="I59" s="156">
        <v>0</v>
      </c>
      <c r="J59" s="137">
        <v>0</v>
      </c>
      <c r="K59" s="139"/>
      <c r="L59" s="159">
        <v>0</v>
      </c>
    </row>
    <row r="60" spans="1:12" ht="12.75">
      <c r="A60" s="4" t="s">
        <v>55</v>
      </c>
      <c r="B60" s="22">
        <f t="shared" si="3"/>
        <v>1</v>
      </c>
      <c r="C60" s="137">
        <v>1</v>
      </c>
      <c r="D60" s="137">
        <v>0</v>
      </c>
      <c r="E60" s="148"/>
      <c r="F60" s="137"/>
      <c r="G60" s="137">
        <v>0</v>
      </c>
      <c r="H60" s="148"/>
      <c r="I60" s="156">
        <v>0</v>
      </c>
      <c r="J60" s="137">
        <v>0</v>
      </c>
      <c r="K60" s="139"/>
      <c r="L60" s="159">
        <v>0</v>
      </c>
    </row>
    <row r="61" spans="1:12" ht="38.25">
      <c r="A61" s="4" t="s">
        <v>56</v>
      </c>
      <c r="B61" s="22">
        <f t="shared" si="3"/>
        <v>112</v>
      </c>
      <c r="C61" s="137">
        <v>31</v>
      </c>
      <c r="D61" s="137">
        <v>39</v>
      </c>
      <c r="E61" s="148"/>
      <c r="F61" s="137"/>
      <c r="G61" s="137">
        <v>12</v>
      </c>
      <c r="H61" s="148"/>
      <c r="I61" s="156">
        <v>0</v>
      </c>
      <c r="J61" s="137">
        <v>16</v>
      </c>
      <c r="K61" s="139"/>
      <c r="L61" s="159">
        <v>14</v>
      </c>
    </row>
    <row r="62" spans="1:12" ht="25.5">
      <c r="A62" s="4" t="s">
        <v>57</v>
      </c>
      <c r="B62" s="22">
        <f t="shared" si="3"/>
        <v>2081</v>
      </c>
      <c r="C62" s="137">
        <v>449</v>
      </c>
      <c r="D62" s="137">
        <v>1024</v>
      </c>
      <c r="E62" s="148"/>
      <c r="F62" s="137"/>
      <c r="G62" s="137">
        <v>0</v>
      </c>
      <c r="H62" s="148"/>
      <c r="I62" s="156">
        <v>0</v>
      </c>
      <c r="J62" s="137">
        <v>366</v>
      </c>
      <c r="K62" s="139">
        <v>0</v>
      </c>
      <c r="L62" s="159">
        <v>242</v>
      </c>
    </row>
    <row r="63" spans="1:12" ht="12.75">
      <c r="A63" s="19" t="s">
        <v>58</v>
      </c>
      <c r="B63" s="20"/>
      <c r="C63" s="138"/>
      <c r="D63" s="138"/>
      <c r="E63" s="147"/>
      <c r="F63" s="138"/>
      <c r="G63" s="138"/>
      <c r="H63" s="147"/>
      <c r="I63" s="155"/>
      <c r="J63" s="138"/>
      <c r="K63" s="140"/>
      <c r="L63" s="160"/>
    </row>
    <row r="64" spans="1:12" ht="15">
      <c r="A64" s="4" t="s">
        <v>59</v>
      </c>
      <c r="B64" s="22">
        <f>SUM(C64:L64)</f>
        <v>38468062.2</v>
      </c>
      <c r="C64" s="137">
        <v>29698</v>
      </c>
      <c r="D64" s="137" t="s">
        <v>632</v>
      </c>
      <c r="E64" s="148" t="s">
        <v>663</v>
      </c>
      <c r="F64" s="137">
        <v>9888.8</v>
      </c>
      <c r="G64" s="137" t="s">
        <v>633</v>
      </c>
      <c r="H64" s="148"/>
      <c r="I64" s="156" t="s">
        <v>667</v>
      </c>
      <c r="J64" s="137">
        <v>19279.4</v>
      </c>
      <c r="K64" s="139">
        <v>38396000</v>
      </c>
      <c r="L64" s="161">
        <v>13196</v>
      </c>
    </row>
    <row r="65" spans="1:12" ht="38.25">
      <c r="A65" s="4" t="s">
        <v>60</v>
      </c>
      <c r="B65" s="22">
        <f>SUM(C65:L65)</f>
        <v>298801.4</v>
      </c>
      <c r="C65" s="137">
        <v>925</v>
      </c>
      <c r="D65" s="137" t="s">
        <v>634</v>
      </c>
      <c r="E65" s="148" t="s">
        <v>664</v>
      </c>
      <c r="F65" s="137">
        <v>535.1</v>
      </c>
      <c r="G65" s="137"/>
      <c r="H65" s="148"/>
      <c r="I65" s="156" t="s">
        <v>668</v>
      </c>
      <c r="J65" s="137">
        <v>140.8</v>
      </c>
      <c r="K65" s="139">
        <v>297106.5</v>
      </c>
      <c r="L65" s="159">
        <v>94</v>
      </c>
    </row>
    <row r="66" spans="1:12" ht="38.25">
      <c r="A66" s="4" t="s">
        <v>61</v>
      </c>
      <c r="B66" s="22">
        <f>SUM(C66:L66)</f>
        <v>16969226.1</v>
      </c>
      <c r="C66" s="137">
        <v>6694</v>
      </c>
      <c r="D66" s="137" t="s">
        <v>635</v>
      </c>
      <c r="E66" s="148" t="s">
        <v>665</v>
      </c>
      <c r="F66" s="137">
        <v>4174.6</v>
      </c>
      <c r="G66" s="137"/>
      <c r="H66" s="148"/>
      <c r="I66" s="156" t="s">
        <v>669</v>
      </c>
      <c r="J66" s="137">
        <v>7866.5</v>
      </c>
      <c r="K66" s="139">
        <v>16947600</v>
      </c>
      <c r="L66" s="159">
        <v>2891</v>
      </c>
    </row>
    <row r="67" spans="1:12" ht="25.5">
      <c r="A67" s="4" t="s">
        <v>62</v>
      </c>
      <c r="B67" s="22">
        <f>SUM(C67:L67)</f>
        <v>16035828.4</v>
      </c>
      <c r="C67" s="137">
        <v>5798</v>
      </c>
      <c r="D67" s="137" t="s">
        <v>636</v>
      </c>
      <c r="E67" s="148" t="s">
        <v>666</v>
      </c>
      <c r="F67" s="137">
        <v>4012.7</v>
      </c>
      <c r="G67" s="137" t="s">
        <v>637</v>
      </c>
      <c r="H67" s="148"/>
      <c r="I67" s="156" t="s">
        <v>670</v>
      </c>
      <c r="J67" s="137">
        <v>2375.7</v>
      </c>
      <c r="K67" s="139">
        <v>16021000</v>
      </c>
      <c r="L67" s="159">
        <v>2642</v>
      </c>
    </row>
    <row r="68" spans="2:12" ht="12.75" hidden="1">
      <c r="B68">
        <f>COUNTBLANK(B5:B67)</f>
        <v>9</v>
      </c>
      <c r="C68">
        <f aca="true" t="shared" si="4" ref="C68:L68">COUNTBLANK(C5:C67)</f>
        <v>11</v>
      </c>
      <c r="D68">
        <f t="shared" si="4"/>
        <v>12</v>
      </c>
      <c r="E68" s="149">
        <f t="shared" si="4"/>
        <v>19</v>
      </c>
      <c r="F68">
        <f t="shared" si="4"/>
        <v>20</v>
      </c>
      <c r="G68">
        <f t="shared" si="4"/>
        <v>12</v>
      </c>
      <c r="H68" s="149">
        <f t="shared" si="4"/>
        <v>63</v>
      </c>
      <c r="I68" s="149">
        <f t="shared" si="4"/>
        <v>10</v>
      </c>
      <c r="J68">
        <f t="shared" si="4"/>
        <v>8</v>
      </c>
      <c r="K68">
        <f t="shared" si="4"/>
        <v>21</v>
      </c>
      <c r="L68" s="149">
        <f t="shared" si="4"/>
        <v>7</v>
      </c>
    </row>
    <row r="69" spans="1:2" ht="12.75" hidden="1">
      <c r="A69" s="85" t="s">
        <v>434</v>
      </c>
      <c r="B69" s="86">
        <f>COUNTA(C1:L1)</f>
        <v>10</v>
      </c>
    </row>
    <row r="70" spans="1:2" ht="38.25" hidden="1">
      <c r="A70" s="88" t="s">
        <v>512</v>
      </c>
      <c r="B70" s="89">
        <v>122020.4167</v>
      </c>
    </row>
    <row r="71" ht="12.75" hidden="1"/>
    <row r="72" ht="12.75" hidden="1"/>
    <row r="73" spans="1:13" ht="12.75" hidden="1">
      <c r="A73" s="123"/>
      <c r="B73">
        <f>IF(B68&gt;7,1,0)</f>
        <v>1</v>
      </c>
      <c r="C73">
        <f aca="true" t="shared" si="5" ref="C73:L73">IF(C68&gt;7,1,0)</f>
        <v>1</v>
      </c>
      <c r="D73">
        <f t="shared" si="5"/>
        <v>1</v>
      </c>
      <c r="E73" s="149">
        <f t="shared" si="5"/>
        <v>1</v>
      </c>
      <c r="F73">
        <f t="shared" si="5"/>
        <v>1</v>
      </c>
      <c r="G73">
        <f t="shared" si="5"/>
        <v>1</v>
      </c>
      <c r="H73" s="149">
        <f t="shared" si="5"/>
        <v>1</v>
      </c>
      <c r="I73" s="149">
        <f t="shared" si="5"/>
        <v>1</v>
      </c>
      <c r="J73">
        <f t="shared" si="5"/>
        <v>1</v>
      </c>
      <c r="K73">
        <f t="shared" si="5"/>
        <v>1</v>
      </c>
      <c r="L73" s="149">
        <f t="shared" si="5"/>
        <v>0</v>
      </c>
      <c r="M73">
        <f>SUM(B73:L73)</f>
        <v>10</v>
      </c>
    </row>
    <row r="74" spans="1:12" s="124" customFormat="1" ht="12.75">
      <c r="A74" s="116"/>
      <c r="E74" s="150"/>
      <c r="H74" s="150"/>
      <c r="I74" s="150"/>
      <c r="L74" s="150"/>
    </row>
    <row r="75" spans="1:12" s="124" customFormat="1" ht="12.75">
      <c r="A75" s="116"/>
      <c r="E75" s="150"/>
      <c r="H75" s="150"/>
      <c r="I75" s="150"/>
      <c r="L75" s="150"/>
    </row>
    <row r="76" spans="1:12" s="124" customFormat="1" ht="12.75">
      <c r="A76" s="116"/>
      <c r="E76" s="150"/>
      <c r="H76" s="150"/>
      <c r="I76" s="150"/>
      <c r="L76" s="150"/>
    </row>
    <row r="77" spans="1:12" s="124" customFormat="1" ht="12.75">
      <c r="A77" s="116"/>
      <c r="E77" s="150"/>
      <c r="H77" s="150"/>
      <c r="I77" s="150"/>
      <c r="L77" s="150"/>
    </row>
    <row r="78" spans="1:12" s="124" customFormat="1" ht="12.75">
      <c r="A78" s="116"/>
      <c r="E78" s="150"/>
      <c r="H78" s="150"/>
      <c r="I78" s="150"/>
      <c r="L78" s="150"/>
    </row>
    <row r="79" spans="1:12" s="124" customFormat="1" ht="12.75">
      <c r="A79" s="116"/>
      <c r="E79" s="150"/>
      <c r="H79" s="150"/>
      <c r="I79" s="150"/>
      <c r="L79" s="150"/>
    </row>
    <row r="80" spans="1:12" s="124" customFormat="1" ht="12.75">
      <c r="A80" s="116"/>
      <c r="E80" s="150"/>
      <c r="H80" s="150"/>
      <c r="I80" s="150"/>
      <c r="L80" s="150"/>
    </row>
    <row r="81" spans="1:12" s="124" customFormat="1" ht="12.75">
      <c r="A81" s="116"/>
      <c r="E81" s="150"/>
      <c r="H81" s="150"/>
      <c r="I81" s="150"/>
      <c r="L81" s="150"/>
    </row>
    <row r="82" spans="1:12" s="124" customFormat="1" ht="12.75">
      <c r="A82" s="116"/>
      <c r="E82" s="150"/>
      <c r="H82" s="150"/>
      <c r="I82" s="150"/>
      <c r="L82" s="150"/>
    </row>
    <row r="83" spans="1:12" s="124" customFormat="1" ht="12.75">
      <c r="A83" s="116"/>
      <c r="E83" s="150"/>
      <c r="H83" s="150"/>
      <c r="I83" s="150"/>
      <c r="L83" s="150"/>
    </row>
    <row r="84" spans="1:12" s="124" customFormat="1" ht="12.75">
      <c r="A84" s="116"/>
      <c r="E84" s="150"/>
      <c r="H84" s="150"/>
      <c r="I84" s="150"/>
      <c r="L84" s="150"/>
    </row>
    <row r="85" spans="1:12" s="124" customFormat="1" ht="12.75">
      <c r="A85" s="116"/>
      <c r="E85" s="150"/>
      <c r="H85" s="150"/>
      <c r="I85" s="150"/>
      <c r="L85" s="150"/>
    </row>
    <row r="86" spans="1:12" s="124" customFormat="1" ht="12.75">
      <c r="A86" s="116"/>
      <c r="E86" s="150"/>
      <c r="H86" s="150"/>
      <c r="I86" s="150"/>
      <c r="L86" s="150"/>
    </row>
    <row r="87" spans="1:12" s="124" customFormat="1" ht="12.75">
      <c r="A87" s="116"/>
      <c r="E87" s="150"/>
      <c r="H87" s="150"/>
      <c r="I87" s="150"/>
      <c r="L87" s="150"/>
    </row>
    <row r="88" spans="1:12" s="124" customFormat="1" ht="12.75">
      <c r="A88" s="116"/>
      <c r="E88" s="150"/>
      <c r="H88" s="150"/>
      <c r="I88" s="150"/>
      <c r="L88" s="150"/>
    </row>
    <row r="89" spans="1:12" s="124" customFormat="1" ht="12.75">
      <c r="A89" s="116"/>
      <c r="E89" s="150"/>
      <c r="H89" s="150"/>
      <c r="I89" s="150"/>
      <c r="L89" s="150"/>
    </row>
    <row r="90" spans="1:12" s="124" customFormat="1" ht="12.75">
      <c r="A90" s="116"/>
      <c r="E90" s="150"/>
      <c r="H90" s="150"/>
      <c r="I90" s="150"/>
      <c r="L90" s="150"/>
    </row>
    <row r="91" spans="1:12" s="124" customFormat="1" ht="12.75">
      <c r="A91" s="116"/>
      <c r="E91" s="150"/>
      <c r="H91" s="150"/>
      <c r="I91" s="150"/>
      <c r="L91" s="150"/>
    </row>
    <row r="92" spans="1:12" s="124" customFormat="1" ht="12.75">
      <c r="A92" s="116"/>
      <c r="E92" s="150"/>
      <c r="H92" s="150"/>
      <c r="I92" s="150"/>
      <c r="L92" s="150"/>
    </row>
    <row r="93" spans="1:12" s="124" customFormat="1" ht="12.75">
      <c r="A93" s="116"/>
      <c r="E93" s="150"/>
      <c r="H93" s="150"/>
      <c r="I93" s="150"/>
      <c r="L93" s="150"/>
    </row>
    <row r="94" spans="1:12" s="124" customFormat="1" ht="12.75">
      <c r="A94" s="116"/>
      <c r="E94" s="150"/>
      <c r="H94" s="150"/>
      <c r="I94" s="150"/>
      <c r="L94" s="150"/>
    </row>
    <row r="95" spans="1:12" s="124" customFormat="1" ht="12.75">
      <c r="A95" s="116"/>
      <c r="E95" s="150"/>
      <c r="H95" s="150"/>
      <c r="I95" s="150"/>
      <c r="L95" s="150"/>
    </row>
    <row r="96" spans="1:12" s="124" customFormat="1" ht="12.75">
      <c r="A96" s="116"/>
      <c r="E96" s="150"/>
      <c r="H96" s="150"/>
      <c r="I96" s="150"/>
      <c r="L96" s="150"/>
    </row>
    <row r="97" spans="1:12" s="124" customFormat="1" ht="12.75">
      <c r="A97" s="116"/>
      <c r="E97" s="150"/>
      <c r="H97" s="150"/>
      <c r="I97" s="150"/>
      <c r="L97" s="150"/>
    </row>
    <row r="98" spans="1:12" s="124" customFormat="1" ht="12.75">
      <c r="A98" s="116"/>
      <c r="E98" s="150"/>
      <c r="H98" s="150"/>
      <c r="I98" s="150"/>
      <c r="L98" s="150"/>
    </row>
    <row r="99" spans="1:12" s="124" customFormat="1" ht="12.75">
      <c r="A99" s="116"/>
      <c r="E99" s="150"/>
      <c r="H99" s="150"/>
      <c r="I99" s="150"/>
      <c r="L99" s="150"/>
    </row>
    <row r="100" spans="1:12" s="124" customFormat="1" ht="12.75">
      <c r="A100" s="116"/>
      <c r="E100" s="150"/>
      <c r="H100" s="150"/>
      <c r="I100" s="150"/>
      <c r="L100" s="150"/>
    </row>
    <row r="101" spans="1:12" s="124" customFormat="1" ht="12.75">
      <c r="A101" s="116"/>
      <c r="E101" s="150"/>
      <c r="H101" s="150"/>
      <c r="I101" s="150"/>
      <c r="L101" s="150"/>
    </row>
    <row r="102" spans="1:12" s="124" customFormat="1" ht="12.75">
      <c r="A102" s="116"/>
      <c r="E102" s="150"/>
      <c r="H102" s="150"/>
      <c r="I102" s="150"/>
      <c r="L102" s="150"/>
    </row>
    <row r="103" spans="1:12" s="124" customFormat="1" ht="12.75">
      <c r="A103" s="116"/>
      <c r="E103" s="150"/>
      <c r="H103" s="150"/>
      <c r="I103" s="150"/>
      <c r="L103" s="150"/>
    </row>
    <row r="104" spans="1:12" s="124" customFormat="1" ht="12.75">
      <c r="A104" s="116"/>
      <c r="E104" s="150"/>
      <c r="H104" s="150"/>
      <c r="I104" s="150"/>
      <c r="L104" s="150"/>
    </row>
    <row r="105" spans="1:12" s="124" customFormat="1" ht="12.75">
      <c r="A105" s="116"/>
      <c r="E105" s="150"/>
      <c r="H105" s="150"/>
      <c r="I105" s="150"/>
      <c r="L105" s="150"/>
    </row>
    <row r="106" spans="1:12" s="124" customFormat="1" ht="12.75">
      <c r="A106" s="116"/>
      <c r="E106" s="150"/>
      <c r="H106" s="150"/>
      <c r="I106" s="150"/>
      <c r="L106" s="150"/>
    </row>
    <row r="107" spans="1:12" s="124" customFormat="1" ht="12.75">
      <c r="A107" s="116"/>
      <c r="E107" s="150"/>
      <c r="H107" s="150"/>
      <c r="I107" s="150"/>
      <c r="L107" s="150"/>
    </row>
    <row r="108" spans="1:12" s="124" customFormat="1" ht="12.75">
      <c r="A108" s="116"/>
      <c r="E108" s="150"/>
      <c r="H108" s="150"/>
      <c r="I108" s="150"/>
      <c r="L108" s="150"/>
    </row>
    <row r="109" spans="1:12" s="124" customFormat="1" ht="12.75">
      <c r="A109" s="116"/>
      <c r="E109" s="150"/>
      <c r="H109" s="150"/>
      <c r="I109" s="150"/>
      <c r="L109" s="150"/>
    </row>
    <row r="110" spans="1:12" s="124" customFormat="1" ht="12.75">
      <c r="A110" s="116"/>
      <c r="E110" s="150"/>
      <c r="H110" s="150"/>
      <c r="I110" s="150"/>
      <c r="L110" s="150"/>
    </row>
    <row r="111" spans="1:12" s="124" customFormat="1" ht="12.75">
      <c r="A111" s="116"/>
      <c r="E111" s="150"/>
      <c r="H111" s="150"/>
      <c r="I111" s="150"/>
      <c r="L111" s="150"/>
    </row>
    <row r="112" spans="1:12" s="124" customFormat="1" ht="12.75">
      <c r="A112" s="116"/>
      <c r="E112" s="150"/>
      <c r="H112" s="150"/>
      <c r="I112" s="150"/>
      <c r="L112" s="150"/>
    </row>
    <row r="113" spans="1:12" s="124" customFormat="1" ht="12.75">
      <c r="A113" s="116"/>
      <c r="E113" s="150"/>
      <c r="H113" s="150"/>
      <c r="I113" s="150"/>
      <c r="L113" s="150"/>
    </row>
    <row r="114" spans="1:12" s="124" customFormat="1" ht="12.75">
      <c r="A114" s="116"/>
      <c r="E114" s="150"/>
      <c r="H114" s="150"/>
      <c r="I114" s="150"/>
      <c r="L114" s="150"/>
    </row>
    <row r="115" spans="1:12" s="124" customFormat="1" ht="12.75">
      <c r="A115" s="116"/>
      <c r="E115" s="150"/>
      <c r="H115" s="150"/>
      <c r="I115" s="150"/>
      <c r="L115" s="150"/>
    </row>
    <row r="116" spans="1:12" s="124" customFormat="1" ht="12.75">
      <c r="A116" s="116"/>
      <c r="E116" s="150"/>
      <c r="H116" s="150"/>
      <c r="I116" s="150"/>
      <c r="L116" s="150"/>
    </row>
    <row r="117" spans="1:12" s="124" customFormat="1" ht="12.75">
      <c r="A117" s="116"/>
      <c r="E117" s="150"/>
      <c r="H117" s="150"/>
      <c r="I117" s="150"/>
      <c r="L117" s="150"/>
    </row>
    <row r="118" spans="1:12" s="124" customFormat="1" ht="12.75">
      <c r="A118" s="116"/>
      <c r="E118" s="150"/>
      <c r="H118" s="150"/>
      <c r="I118" s="150"/>
      <c r="L118" s="150"/>
    </row>
    <row r="119" spans="1:12" s="124" customFormat="1" ht="12.75">
      <c r="A119" s="116"/>
      <c r="E119" s="150"/>
      <c r="H119" s="150"/>
      <c r="I119" s="150"/>
      <c r="L119" s="150"/>
    </row>
    <row r="120" spans="1:12" s="124" customFormat="1" ht="12.75">
      <c r="A120" s="116"/>
      <c r="E120" s="150"/>
      <c r="H120" s="150"/>
      <c r="I120" s="150"/>
      <c r="L120" s="150"/>
    </row>
    <row r="121" spans="1:12" s="124" customFormat="1" ht="12.75">
      <c r="A121" s="116"/>
      <c r="E121" s="150"/>
      <c r="H121" s="150"/>
      <c r="I121" s="150"/>
      <c r="L121" s="150"/>
    </row>
    <row r="122" spans="1:12" s="124" customFormat="1" ht="12.75">
      <c r="A122" s="116"/>
      <c r="E122" s="150"/>
      <c r="H122" s="150"/>
      <c r="I122" s="150"/>
      <c r="L122" s="150"/>
    </row>
    <row r="123" spans="1:12" s="124" customFormat="1" ht="12.75">
      <c r="A123" s="116"/>
      <c r="E123" s="150"/>
      <c r="H123" s="150"/>
      <c r="I123" s="150"/>
      <c r="L123" s="150"/>
    </row>
    <row r="124" spans="1:12" s="124" customFormat="1" ht="12.75">
      <c r="A124" s="116"/>
      <c r="E124" s="150"/>
      <c r="H124" s="150"/>
      <c r="I124" s="150"/>
      <c r="L124" s="150"/>
    </row>
    <row r="125" spans="1:12" s="124" customFormat="1" ht="12.75">
      <c r="A125" s="116"/>
      <c r="E125" s="150"/>
      <c r="H125" s="150"/>
      <c r="I125" s="150"/>
      <c r="L125" s="150"/>
    </row>
    <row r="126" spans="1:12" s="124" customFormat="1" ht="12.75">
      <c r="A126" s="116"/>
      <c r="E126" s="150"/>
      <c r="H126" s="150"/>
      <c r="I126" s="150"/>
      <c r="L126" s="150"/>
    </row>
    <row r="127" spans="1:12" s="124" customFormat="1" ht="12.75">
      <c r="A127" s="116"/>
      <c r="E127" s="150"/>
      <c r="H127" s="150"/>
      <c r="I127" s="150"/>
      <c r="L127" s="150"/>
    </row>
    <row r="128" spans="1:12" s="124" customFormat="1" ht="12.75">
      <c r="A128" s="116"/>
      <c r="E128" s="150"/>
      <c r="H128" s="150"/>
      <c r="I128" s="150"/>
      <c r="L128" s="150"/>
    </row>
    <row r="129" spans="1:12" s="124" customFormat="1" ht="12.75">
      <c r="A129" s="116"/>
      <c r="E129" s="150"/>
      <c r="H129" s="150"/>
      <c r="I129" s="150"/>
      <c r="L129" s="150"/>
    </row>
    <row r="130" spans="1:12" s="124" customFormat="1" ht="12.75">
      <c r="A130" s="116"/>
      <c r="E130" s="150"/>
      <c r="H130" s="150"/>
      <c r="I130" s="150"/>
      <c r="L130" s="150"/>
    </row>
    <row r="131" spans="1:12" s="124" customFormat="1" ht="12.75">
      <c r="A131" s="116"/>
      <c r="E131" s="150"/>
      <c r="H131" s="150"/>
      <c r="I131" s="150"/>
      <c r="L131" s="150"/>
    </row>
    <row r="132" spans="1:12" s="124" customFormat="1" ht="12.75">
      <c r="A132" s="116"/>
      <c r="E132" s="150"/>
      <c r="H132" s="150"/>
      <c r="I132" s="150"/>
      <c r="L132" s="150"/>
    </row>
    <row r="133" spans="1:12" s="124" customFormat="1" ht="12.75">
      <c r="A133" s="116"/>
      <c r="E133" s="150"/>
      <c r="H133" s="150"/>
      <c r="I133" s="150"/>
      <c r="L133" s="150"/>
    </row>
    <row r="134" spans="1:12" s="124" customFormat="1" ht="12.75">
      <c r="A134" s="116"/>
      <c r="E134" s="150"/>
      <c r="H134" s="150"/>
      <c r="I134" s="150"/>
      <c r="L134" s="150"/>
    </row>
    <row r="135" spans="1:12" s="124" customFormat="1" ht="12.75">
      <c r="A135" s="116"/>
      <c r="E135" s="150"/>
      <c r="H135" s="150"/>
      <c r="I135" s="150"/>
      <c r="L135" s="150"/>
    </row>
    <row r="136" spans="1:12" s="124" customFormat="1" ht="12.75">
      <c r="A136" s="116"/>
      <c r="E136" s="150"/>
      <c r="H136" s="150"/>
      <c r="I136" s="150"/>
      <c r="L136" s="150"/>
    </row>
    <row r="137" spans="1:12" s="124" customFormat="1" ht="12.75">
      <c r="A137" s="116"/>
      <c r="E137" s="150"/>
      <c r="H137" s="150"/>
      <c r="I137" s="150"/>
      <c r="L137" s="150"/>
    </row>
    <row r="138" spans="1:12" s="124" customFormat="1" ht="12.75">
      <c r="A138" s="116"/>
      <c r="E138" s="150"/>
      <c r="H138" s="150"/>
      <c r="I138" s="150"/>
      <c r="L138" s="150"/>
    </row>
    <row r="139" spans="1:12" s="124" customFormat="1" ht="12.75">
      <c r="A139" s="116"/>
      <c r="E139" s="150"/>
      <c r="H139" s="150"/>
      <c r="I139" s="150"/>
      <c r="L139" s="150"/>
    </row>
    <row r="140" spans="1:12" s="124" customFormat="1" ht="12.75">
      <c r="A140" s="116"/>
      <c r="E140" s="150"/>
      <c r="H140" s="150"/>
      <c r="I140" s="150"/>
      <c r="L140" s="150"/>
    </row>
    <row r="141" spans="1:12" s="124" customFormat="1" ht="12.75">
      <c r="A141" s="116"/>
      <c r="E141" s="150"/>
      <c r="H141" s="150"/>
      <c r="I141" s="150"/>
      <c r="L141" s="150"/>
    </row>
    <row r="142" spans="1:12" s="124" customFormat="1" ht="12.75">
      <c r="A142" s="116"/>
      <c r="E142" s="150"/>
      <c r="H142" s="150"/>
      <c r="I142" s="150"/>
      <c r="L142" s="150"/>
    </row>
    <row r="143" spans="1:12" s="124" customFormat="1" ht="12.75">
      <c r="A143" s="116"/>
      <c r="E143" s="150"/>
      <c r="H143" s="150"/>
      <c r="I143" s="150"/>
      <c r="L143" s="150"/>
    </row>
    <row r="144" spans="1:12" s="124" customFormat="1" ht="12.75">
      <c r="A144" s="116"/>
      <c r="E144" s="150"/>
      <c r="H144" s="150"/>
      <c r="I144" s="150"/>
      <c r="L144" s="150"/>
    </row>
    <row r="145" spans="1:12" s="124" customFormat="1" ht="12.75">
      <c r="A145" s="116"/>
      <c r="E145" s="150"/>
      <c r="H145" s="150"/>
      <c r="I145" s="150"/>
      <c r="L145" s="150"/>
    </row>
    <row r="146" spans="1:12" s="124" customFormat="1" ht="12.75">
      <c r="A146" s="116"/>
      <c r="E146" s="150"/>
      <c r="H146" s="150"/>
      <c r="I146" s="150"/>
      <c r="L146" s="150"/>
    </row>
    <row r="147" spans="1:12" s="124" customFormat="1" ht="12.75">
      <c r="A147" s="116"/>
      <c r="E147" s="150"/>
      <c r="H147" s="150"/>
      <c r="I147" s="150"/>
      <c r="L147" s="150"/>
    </row>
    <row r="148" spans="1:12" s="124" customFormat="1" ht="12.75">
      <c r="A148" s="116"/>
      <c r="E148" s="150"/>
      <c r="H148" s="150"/>
      <c r="I148" s="150"/>
      <c r="L148" s="150"/>
    </row>
    <row r="149" spans="1:12" s="124" customFormat="1" ht="12.75">
      <c r="A149" s="116"/>
      <c r="E149" s="150"/>
      <c r="H149" s="150"/>
      <c r="I149" s="150"/>
      <c r="L149" s="150"/>
    </row>
    <row r="150" spans="1:12" s="124" customFormat="1" ht="12.75">
      <c r="A150" s="116"/>
      <c r="E150" s="150"/>
      <c r="H150" s="150"/>
      <c r="I150" s="150"/>
      <c r="L150" s="150"/>
    </row>
    <row r="151" spans="1:12" s="124" customFormat="1" ht="12.75">
      <c r="A151" s="116"/>
      <c r="E151" s="150"/>
      <c r="H151" s="150"/>
      <c r="I151" s="150"/>
      <c r="L151" s="150"/>
    </row>
    <row r="152" spans="1:12" s="124" customFormat="1" ht="12.75">
      <c r="A152" s="116"/>
      <c r="E152" s="150"/>
      <c r="H152" s="150"/>
      <c r="I152" s="150"/>
      <c r="L152" s="150"/>
    </row>
    <row r="153" spans="1:12" s="124" customFormat="1" ht="12.75">
      <c r="A153" s="116"/>
      <c r="E153" s="150"/>
      <c r="H153" s="150"/>
      <c r="I153" s="150"/>
      <c r="L153" s="150"/>
    </row>
    <row r="154" spans="1:12" s="124" customFormat="1" ht="12.75">
      <c r="A154" s="116"/>
      <c r="E154" s="150"/>
      <c r="H154" s="150"/>
      <c r="I154" s="150"/>
      <c r="L154" s="150"/>
    </row>
    <row r="155" spans="1:12" s="124" customFormat="1" ht="12.75">
      <c r="A155" s="116"/>
      <c r="E155" s="150"/>
      <c r="H155" s="150"/>
      <c r="I155" s="150"/>
      <c r="L155" s="150"/>
    </row>
    <row r="156" spans="1:12" s="124" customFormat="1" ht="12.75">
      <c r="A156" s="116"/>
      <c r="E156" s="150"/>
      <c r="H156" s="150"/>
      <c r="I156" s="150"/>
      <c r="L156" s="150"/>
    </row>
    <row r="157" spans="1:12" s="124" customFormat="1" ht="12.75">
      <c r="A157" s="116"/>
      <c r="E157" s="150"/>
      <c r="H157" s="150"/>
      <c r="I157" s="150"/>
      <c r="L157" s="150"/>
    </row>
    <row r="158" spans="1:12" s="124" customFormat="1" ht="12.75">
      <c r="A158" s="116"/>
      <c r="E158" s="150"/>
      <c r="H158" s="150"/>
      <c r="I158" s="150"/>
      <c r="L158" s="150"/>
    </row>
    <row r="159" spans="1:12" s="124" customFormat="1" ht="12.75">
      <c r="A159" s="116"/>
      <c r="E159" s="150"/>
      <c r="H159" s="150"/>
      <c r="I159" s="150"/>
      <c r="L159" s="150"/>
    </row>
    <row r="160" spans="1:12" s="124" customFormat="1" ht="12.75">
      <c r="A160" s="116"/>
      <c r="E160" s="150"/>
      <c r="H160" s="150"/>
      <c r="I160" s="150"/>
      <c r="L160" s="150"/>
    </row>
    <row r="161" spans="1:12" s="124" customFormat="1" ht="12.75">
      <c r="A161" s="116"/>
      <c r="E161" s="150"/>
      <c r="H161" s="150"/>
      <c r="I161" s="150"/>
      <c r="L161" s="150"/>
    </row>
    <row r="162" spans="1:12" s="124" customFormat="1" ht="12.75">
      <c r="A162" s="116"/>
      <c r="E162" s="150"/>
      <c r="H162" s="150"/>
      <c r="I162" s="150"/>
      <c r="L162" s="150"/>
    </row>
    <row r="163" spans="1:12" s="124" customFormat="1" ht="12.75">
      <c r="A163" s="116"/>
      <c r="E163" s="150"/>
      <c r="H163" s="150"/>
      <c r="I163" s="150"/>
      <c r="L163" s="150"/>
    </row>
    <row r="164" spans="1:12" s="124" customFormat="1" ht="12.75">
      <c r="A164" s="116"/>
      <c r="E164" s="150"/>
      <c r="H164" s="150"/>
      <c r="I164" s="150"/>
      <c r="L164" s="150"/>
    </row>
    <row r="165" spans="1:12" s="124" customFormat="1" ht="12.75">
      <c r="A165" s="116"/>
      <c r="E165" s="150"/>
      <c r="H165" s="150"/>
      <c r="I165" s="150"/>
      <c r="L165" s="150"/>
    </row>
    <row r="166" spans="1:12" s="124" customFormat="1" ht="12.75">
      <c r="A166" s="116"/>
      <c r="E166" s="150"/>
      <c r="H166" s="150"/>
      <c r="I166" s="150"/>
      <c r="L166" s="150"/>
    </row>
    <row r="167" spans="1:12" s="124" customFormat="1" ht="12.75">
      <c r="A167" s="116"/>
      <c r="E167" s="150"/>
      <c r="H167" s="150"/>
      <c r="I167" s="150"/>
      <c r="L167" s="150"/>
    </row>
    <row r="168" spans="1:12" s="124" customFormat="1" ht="12.75">
      <c r="A168" s="116"/>
      <c r="E168" s="150"/>
      <c r="H168" s="150"/>
      <c r="I168" s="150"/>
      <c r="L168" s="150"/>
    </row>
    <row r="169" spans="1:12" s="124" customFormat="1" ht="12.75">
      <c r="A169" s="116"/>
      <c r="E169" s="150"/>
      <c r="H169" s="150"/>
      <c r="I169" s="150"/>
      <c r="L169" s="150"/>
    </row>
    <row r="170" spans="1:12" s="124" customFormat="1" ht="12.75">
      <c r="A170" s="116"/>
      <c r="E170" s="150"/>
      <c r="H170" s="150"/>
      <c r="I170" s="150"/>
      <c r="L170" s="150"/>
    </row>
    <row r="171" spans="1:12" s="124" customFormat="1" ht="12.75">
      <c r="A171" s="116"/>
      <c r="E171" s="150"/>
      <c r="H171" s="150"/>
      <c r="I171" s="150"/>
      <c r="L171" s="150"/>
    </row>
    <row r="172" spans="1:12" s="124" customFormat="1" ht="12.75">
      <c r="A172" s="116"/>
      <c r="E172" s="150"/>
      <c r="H172" s="150"/>
      <c r="I172" s="150"/>
      <c r="L172" s="150"/>
    </row>
    <row r="173" spans="1:12" s="124" customFormat="1" ht="12.75">
      <c r="A173" s="116"/>
      <c r="E173" s="150"/>
      <c r="H173" s="150"/>
      <c r="I173" s="150"/>
      <c r="L173" s="150"/>
    </row>
    <row r="174" spans="1:12" s="124" customFormat="1" ht="12.75">
      <c r="A174" s="116"/>
      <c r="E174" s="150"/>
      <c r="H174" s="150"/>
      <c r="I174" s="150"/>
      <c r="L174" s="150"/>
    </row>
    <row r="175" spans="1:12" s="124" customFormat="1" ht="12.75">
      <c r="A175" s="116"/>
      <c r="E175" s="150"/>
      <c r="H175" s="150"/>
      <c r="I175" s="150"/>
      <c r="L175" s="150"/>
    </row>
    <row r="176" spans="1:12" s="124" customFormat="1" ht="12.75">
      <c r="A176" s="116"/>
      <c r="E176" s="150"/>
      <c r="H176" s="150"/>
      <c r="I176" s="150"/>
      <c r="L176" s="150"/>
    </row>
    <row r="177" spans="1:12" s="124" customFormat="1" ht="12.75">
      <c r="A177" s="116"/>
      <c r="E177" s="150"/>
      <c r="H177" s="150"/>
      <c r="I177" s="150"/>
      <c r="L177" s="150"/>
    </row>
    <row r="178" spans="1:12" s="124" customFormat="1" ht="12.75">
      <c r="A178" s="116"/>
      <c r="E178" s="150"/>
      <c r="H178" s="150"/>
      <c r="I178" s="150"/>
      <c r="L178" s="150"/>
    </row>
    <row r="179" spans="1:12" s="124" customFormat="1" ht="12.75">
      <c r="A179" s="116"/>
      <c r="E179" s="150"/>
      <c r="H179" s="150"/>
      <c r="I179" s="150"/>
      <c r="L179" s="150"/>
    </row>
    <row r="180" spans="1:12" s="124" customFormat="1" ht="12.75">
      <c r="A180" s="116"/>
      <c r="E180" s="150"/>
      <c r="H180" s="150"/>
      <c r="I180" s="150"/>
      <c r="L180" s="150"/>
    </row>
    <row r="181" spans="1:12" s="124" customFormat="1" ht="12.75">
      <c r="A181" s="116"/>
      <c r="E181" s="150"/>
      <c r="H181" s="150"/>
      <c r="I181" s="150"/>
      <c r="L181" s="150"/>
    </row>
    <row r="182" spans="1:12" s="124" customFormat="1" ht="12.75">
      <c r="A182" s="116"/>
      <c r="E182" s="150"/>
      <c r="H182" s="150"/>
      <c r="I182" s="150"/>
      <c r="L182" s="150"/>
    </row>
    <row r="183" spans="1:12" s="124" customFormat="1" ht="12.75">
      <c r="A183" s="116"/>
      <c r="E183" s="150"/>
      <c r="H183" s="150"/>
      <c r="I183" s="150"/>
      <c r="L183" s="150"/>
    </row>
    <row r="184" spans="1:12" s="124" customFormat="1" ht="12.75">
      <c r="A184" s="116"/>
      <c r="E184" s="150"/>
      <c r="H184" s="150"/>
      <c r="I184" s="150"/>
      <c r="L184" s="150"/>
    </row>
    <row r="185" spans="1:12" s="124" customFormat="1" ht="12.75">
      <c r="A185" s="116"/>
      <c r="E185" s="150"/>
      <c r="H185" s="150"/>
      <c r="I185" s="150"/>
      <c r="L185" s="150"/>
    </row>
    <row r="186" spans="1:12" s="124" customFormat="1" ht="12.75">
      <c r="A186" s="116"/>
      <c r="E186" s="150"/>
      <c r="H186" s="150"/>
      <c r="I186" s="150"/>
      <c r="L186" s="150"/>
    </row>
    <row r="187" spans="1:12" s="124" customFormat="1" ht="12.75">
      <c r="A187" s="116"/>
      <c r="E187" s="150"/>
      <c r="H187" s="150"/>
      <c r="I187" s="150"/>
      <c r="L187" s="150"/>
    </row>
    <row r="188" spans="1:12" s="124" customFormat="1" ht="12.75">
      <c r="A188" s="116"/>
      <c r="E188" s="150"/>
      <c r="H188" s="150"/>
      <c r="I188" s="150"/>
      <c r="L188" s="150"/>
    </row>
    <row r="189" spans="1:12" s="124" customFormat="1" ht="12.75">
      <c r="A189" s="116"/>
      <c r="E189" s="150"/>
      <c r="H189" s="150"/>
      <c r="I189" s="150"/>
      <c r="L189" s="150"/>
    </row>
    <row r="190" spans="1:12" s="124" customFormat="1" ht="12.75">
      <c r="A190" s="116"/>
      <c r="E190" s="150"/>
      <c r="H190" s="150"/>
      <c r="I190" s="150"/>
      <c r="L190" s="150"/>
    </row>
    <row r="191" spans="1:12" s="124" customFormat="1" ht="12.75">
      <c r="A191" s="116"/>
      <c r="E191" s="150"/>
      <c r="H191" s="150"/>
      <c r="I191" s="150"/>
      <c r="L191" s="150"/>
    </row>
    <row r="192" spans="1:12" s="124" customFormat="1" ht="12.75">
      <c r="A192" s="116"/>
      <c r="E192" s="150"/>
      <c r="H192" s="150"/>
      <c r="I192" s="150"/>
      <c r="L192" s="150"/>
    </row>
    <row r="193" spans="1:12" s="124" customFormat="1" ht="12.75">
      <c r="A193" s="116"/>
      <c r="E193" s="150"/>
      <c r="H193" s="150"/>
      <c r="I193" s="150"/>
      <c r="L193" s="150"/>
    </row>
    <row r="194" spans="1:12" s="124" customFormat="1" ht="12.75">
      <c r="A194" s="116"/>
      <c r="E194" s="150"/>
      <c r="H194" s="150"/>
      <c r="I194" s="150"/>
      <c r="L194" s="150"/>
    </row>
    <row r="195" spans="1:12" s="124" customFormat="1" ht="12.75">
      <c r="A195" s="116"/>
      <c r="E195" s="150"/>
      <c r="H195" s="150"/>
      <c r="I195" s="150"/>
      <c r="L195" s="150"/>
    </row>
    <row r="196" spans="1:12" s="124" customFormat="1" ht="12.75">
      <c r="A196" s="116"/>
      <c r="E196" s="150"/>
      <c r="H196" s="150"/>
      <c r="I196" s="150"/>
      <c r="L196" s="150"/>
    </row>
    <row r="197" spans="1:12" s="124" customFormat="1" ht="12.75">
      <c r="A197" s="116"/>
      <c r="E197" s="150"/>
      <c r="H197" s="150"/>
      <c r="I197" s="150"/>
      <c r="L197" s="150"/>
    </row>
    <row r="198" spans="1:12" s="124" customFormat="1" ht="12.75">
      <c r="A198" s="116"/>
      <c r="E198" s="150"/>
      <c r="H198" s="150"/>
      <c r="I198" s="150"/>
      <c r="L198" s="150"/>
    </row>
    <row r="199" spans="1:12" s="124" customFormat="1" ht="12.75">
      <c r="A199" s="116"/>
      <c r="E199" s="150"/>
      <c r="H199" s="150"/>
      <c r="I199" s="150"/>
      <c r="L199" s="150"/>
    </row>
    <row r="200" spans="1:12" s="124" customFormat="1" ht="12.75">
      <c r="A200" s="116"/>
      <c r="E200" s="150"/>
      <c r="H200" s="150"/>
      <c r="I200" s="150"/>
      <c r="L200" s="150"/>
    </row>
    <row r="201" spans="1:12" s="124" customFormat="1" ht="12.75">
      <c r="A201" s="116"/>
      <c r="E201" s="150"/>
      <c r="H201" s="150"/>
      <c r="I201" s="150"/>
      <c r="L201" s="150"/>
    </row>
    <row r="202" spans="1:12" s="124" customFormat="1" ht="12.75">
      <c r="A202" s="116"/>
      <c r="E202" s="150"/>
      <c r="H202" s="150"/>
      <c r="I202" s="150"/>
      <c r="L202" s="150"/>
    </row>
    <row r="203" spans="1:12" s="124" customFormat="1" ht="12.75">
      <c r="A203" s="116"/>
      <c r="E203" s="150"/>
      <c r="H203" s="150"/>
      <c r="I203" s="150"/>
      <c r="L203" s="150"/>
    </row>
    <row r="204" spans="1:12" s="124" customFormat="1" ht="12.75">
      <c r="A204" s="116"/>
      <c r="E204" s="150"/>
      <c r="H204" s="150"/>
      <c r="I204" s="150"/>
      <c r="L204" s="150"/>
    </row>
    <row r="205" spans="1:12" s="124" customFormat="1" ht="12.75">
      <c r="A205" s="116"/>
      <c r="E205" s="150"/>
      <c r="H205" s="150"/>
      <c r="I205" s="150"/>
      <c r="L205" s="150"/>
    </row>
    <row r="206" spans="1:12" s="124" customFormat="1" ht="12.75">
      <c r="A206" s="116"/>
      <c r="E206" s="150"/>
      <c r="H206" s="150"/>
      <c r="I206" s="150"/>
      <c r="L206" s="150"/>
    </row>
    <row r="207" spans="1:12" s="124" customFormat="1" ht="12.75">
      <c r="A207" s="116"/>
      <c r="E207" s="150"/>
      <c r="H207" s="150"/>
      <c r="I207" s="150"/>
      <c r="L207" s="150"/>
    </row>
    <row r="208" spans="1:12" s="124" customFormat="1" ht="12.75">
      <c r="A208" s="116"/>
      <c r="E208" s="150"/>
      <c r="H208" s="150"/>
      <c r="I208" s="150"/>
      <c r="L208" s="150"/>
    </row>
    <row r="209" spans="1:12" s="124" customFormat="1" ht="12.75">
      <c r="A209" s="116"/>
      <c r="E209" s="150"/>
      <c r="H209" s="150"/>
      <c r="I209" s="150"/>
      <c r="L209" s="150"/>
    </row>
    <row r="210" spans="1:12" s="124" customFormat="1" ht="12.75">
      <c r="A210" s="116"/>
      <c r="E210" s="150"/>
      <c r="H210" s="150"/>
      <c r="I210" s="150"/>
      <c r="L210" s="150"/>
    </row>
    <row r="211" spans="1:12" s="124" customFormat="1" ht="12.75">
      <c r="A211" s="116"/>
      <c r="E211" s="150"/>
      <c r="H211" s="150"/>
      <c r="I211" s="150"/>
      <c r="L211" s="150"/>
    </row>
    <row r="212" spans="1:12" s="124" customFormat="1" ht="12.75">
      <c r="A212" s="116"/>
      <c r="E212" s="150"/>
      <c r="H212" s="150"/>
      <c r="I212" s="150"/>
      <c r="L212" s="150"/>
    </row>
    <row r="213" spans="1:12" s="124" customFormat="1" ht="12.75">
      <c r="A213" s="116"/>
      <c r="E213" s="150"/>
      <c r="H213" s="150"/>
      <c r="I213" s="150"/>
      <c r="L213" s="150"/>
    </row>
    <row r="214" spans="1:12" s="124" customFormat="1" ht="12.75">
      <c r="A214" s="116"/>
      <c r="E214" s="150"/>
      <c r="H214" s="150"/>
      <c r="I214" s="150"/>
      <c r="L214" s="150"/>
    </row>
    <row r="215" spans="1:12" s="124" customFormat="1" ht="12.75">
      <c r="A215" s="116"/>
      <c r="E215" s="150"/>
      <c r="H215" s="150"/>
      <c r="I215" s="150"/>
      <c r="L215" s="150"/>
    </row>
    <row r="216" spans="1:12" s="124" customFormat="1" ht="12.75">
      <c r="A216" s="116"/>
      <c r="E216" s="150"/>
      <c r="H216" s="150"/>
      <c r="I216" s="150"/>
      <c r="L216" s="150"/>
    </row>
    <row r="217" spans="1:12" s="124" customFormat="1" ht="12.75">
      <c r="A217" s="116"/>
      <c r="E217" s="150"/>
      <c r="H217" s="150"/>
      <c r="I217" s="150"/>
      <c r="L217" s="150"/>
    </row>
    <row r="218" spans="1:12" s="124" customFormat="1" ht="12.75">
      <c r="A218" s="116"/>
      <c r="E218" s="150"/>
      <c r="H218" s="150"/>
      <c r="I218" s="150"/>
      <c r="L218" s="150"/>
    </row>
    <row r="219" spans="1:12" s="124" customFormat="1" ht="12.75">
      <c r="A219" s="116"/>
      <c r="E219" s="150"/>
      <c r="H219" s="150"/>
      <c r="I219" s="150"/>
      <c r="L219" s="150"/>
    </row>
    <row r="220" spans="1:12" s="124" customFormat="1" ht="12.75">
      <c r="A220" s="116"/>
      <c r="E220" s="150"/>
      <c r="H220" s="150"/>
      <c r="I220" s="150"/>
      <c r="L220" s="150"/>
    </row>
    <row r="221" spans="1:12" s="124" customFormat="1" ht="12.75">
      <c r="A221" s="116"/>
      <c r="E221" s="150"/>
      <c r="H221" s="150"/>
      <c r="I221" s="150"/>
      <c r="L221" s="150"/>
    </row>
    <row r="222" spans="1:12" s="124" customFormat="1" ht="12.75">
      <c r="A222" s="116"/>
      <c r="E222" s="150"/>
      <c r="H222" s="150"/>
      <c r="I222" s="150"/>
      <c r="L222" s="150"/>
    </row>
    <row r="223" spans="1:12" s="124" customFormat="1" ht="12.75">
      <c r="A223" s="116"/>
      <c r="E223" s="150"/>
      <c r="H223" s="150"/>
      <c r="I223" s="150"/>
      <c r="L223" s="150"/>
    </row>
    <row r="224" spans="1:12" s="124" customFormat="1" ht="12.75">
      <c r="A224" s="116"/>
      <c r="E224" s="150"/>
      <c r="H224" s="150"/>
      <c r="I224" s="150"/>
      <c r="L224" s="150"/>
    </row>
    <row r="225" spans="1:12" s="124" customFormat="1" ht="12.75">
      <c r="A225" s="116"/>
      <c r="E225" s="150"/>
      <c r="H225" s="150"/>
      <c r="I225" s="150"/>
      <c r="L225" s="150"/>
    </row>
    <row r="226" spans="1:12" s="124" customFormat="1" ht="12.75">
      <c r="A226" s="116"/>
      <c r="E226" s="150"/>
      <c r="H226" s="150"/>
      <c r="I226" s="150"/>
      <c r="L226" s="150"/>
    </row>
    <row r="227" spans="1:12" s="124" customFormat="1" ht="12.75">
      <c r="A227" s="116"/>
      <c r="E227" s="150"/>
      <c r="H227" s="150"/>
      <c r="I227" s="150"/>
      <c r="L227" s="150"/>
    </row>
    <row r="228" spans="1:12" s="124" customFormat="1" ht="12.75">
      <c r="A228" s="116"/>
      <c r="E228" s="150"/>
      <c r="H228" s="150"/>
      <c r="I228" s="150"/>
      <c r="L228" s="150"/>
    </row>
    <row r="229" spans="1:12" s="124" customFormat="1" ht="12.75">
      <c r="A229" s="116"/>
      <c r="E229" s="150"/>
      <c r="H229" s="150"/>
      <c r="I229" s="150"/>
      <c r="L229" s="150"/>
    </row>
    <row r="230" spans="1:12" s="124" customFormat="1" ht="12.75">
      <c r="A230" s="116"/>
      <c r="E230" s="150"/>
      <c r="H230" s="150"/>
      <c r="I230" s="150"/>
      <c r="L230" s="150"/>
    </row>
    <row r="231" spans="1:12" s="124" customFormat="1" ht="12.75">
      <c r="A231" s="116"/>
      <c r="E231" s="150"/>
      <c r="H231" s="150"/>
      <c r="I231" s="150"/>
      <c r="L231" s="150"/>
    </row>
    <row r="232" spans="1:12" s="124" customFormat="1" ht="12.75">
      <c r="A232" s="116"/>
      <c r="E232" s="150"/>
      <c r="H232" s="150"/>
      <c r="I232" s="150"/>
      <c r="L232" s="150"/>
    </row>
    <row r="233" spans="1:12" s="124" customFormat="1" ht="12.75">
      <c r="A233" s="116"/>
      <c r="E233" s="150"/>
      <c r="H233" s="150"/>
      <c r="I233" s="150"/>
      <c r="L233" s="150"/>
    </row>
    <row r="234" spans="1:12" s="124" customFormat="1" ht="12.75">
      <c r="A234" s="116"/>
      <c r="E234" s="150"/>
      <c r="H234" s="150"/>
      <c r="I234" s="150"/>
      <c r="L234" s="150"/>
    </row>
    <row r="235" spans="1:12" s="124" customFormat="1" ht="12.75">
      <c r="A235" s="116"/>
      <c r="E235" s="150"/>
      <c r="H235" s="150"/>
      <c r="I235" s="150"/>
      <c r="L235" s="150"/>
    </row>
    <row r="236" spans="1:12" s="124" customFormat="1" ht="12.75">
      <c r="A236" s="116"/>
      <c r="E236" s="150"/>
      <c r="H236" s="150"/>
      <c r="I236" s="150"/>
      <c r="L236" s="150"/>
    </row>
    <row r="237" spans="1:12" s="124" customFormat="1" ht="12.75">
      <c r="A237" s="116"/>
      <c r="E237" s="150"/>
      <c r="H237" s="150"/>
      <c r="I237" s="150"/>
      <c r="L237" s="150"/>
    </row>
    <row r="238" spans="1:12" s="124" customFormat="1" ht="12.75">
      <c r="A238" s="116"/>
      <c r="E238" s="150"/>
      <c r="H238" s="150"/>
      <c r="I238" s="150"/>
      <c r="L238" s="150"/>
    </row>
    <row r="239" spans="1:12" s="124" customFormat="1" ht="12.75">
      <c r="A239" s="116"/>
      <c r="E239" s="150"/>
      <c r="H239" s="150"/>
      <c r="I239" s="150"/>
      <c r="L239" s="150"/>
    </row>
    <row r="240" spans="1:12" s="124" customFormat="1" ht="12.75">
      <c r="A240" s="116"/>
      <c r="E240" s="150"/>
      <c r="H240" s="150"/>
      <c r="I240" s="150"/>
      <c r="L240" s="150"/>
    </row>
    <row r="241" spans="1:12" s="124" customFormat="1" ht="12.75">
      <c r="A241" s="116"/>
      <c r="E241" s="150"/>
      <c r="H241" s="150"/>
      <c r="I241" s="150"/>
      <c r="L241" s="150"/>
    </row>
    <row r="242" spans="1:12" s="124" customFormat="1" ht="12.75">
      <c r="A242" s="116"/>
      <c r="E242" s="150"/>
      <c r="H242" s="150"/>
      <c r="I242" s="150"/>
      <c r="L242" s="150"/>
    </row>
    <row r="243" spans="1:12" s="124" customFormat="1" ht="12.75">
      <c r="A243" s="116"/>
      <c r="E243" s="150"/>
      <c r="H243" s="150"/>
      <c r="I243" s="150"/>
      <c r="L243" s="150"/>
    </row>
    <row r="244" spans="1:12" s="124" customFormat="1" ht="12.75">
      <c r="A244" s="116"/>
      <c r="E244" s="150"/>
      <c r="H244" s="150"/>
      <c r="I244" s="150"/>
      <c r="L244" s="150"/>
    </row>
    <row r="245" spans="1:12" s="124" customFormat="1" ht="12.75">
      <c r="A245" s="116"/>
      <c r="E245" s="150"/>
      <c r="H245" s="150"/>
      <c r="I245" s="150"/>
      <c r="L245" s="150"/>
    </row>
    <row r="246" spans="1:12" s="124" customFormat="1" ht="12.75">
      <c r="A246" s="116"/>
      <c r="E246" s="150"/>
      <c r="H246" s="150"/>
      <c r="I246" s="150"/>
      <c r="L246" s="150"/>
    </row>
    <row r="247" spans="1:12" s="124" customFormat="1" ht="12.75">
      <c r="A247" s="116"/>
      <c r="E247" s="150"/>
      <c r="H247" s="150"/>
      <c r="I247" s="150"/>
      <c r="L247" s="150"/>
    </row>
    <row r="248" spans="1:12" s="124" customFormat="1" ht="12.75">
      <c r="A248" s="116"/>
      <c r="E248" s="150"/>
      <c r="H248" s="150"/>
      <c r="I248" s="150"/>
      <c r="L248" s="150"/>
    </row>
    <row r="249" spans="1:12" s="124" customFormat="1" ht="12.75">
      <c r="A249" s="116"/>
      <c r="E249" s="150"/>
      <c r="H249" s="150"/>
      <c r="I249" s="150"/>
      <c r="L249" s="150"/>
    </row>
    <row r="250" spans="1:12" s="124" customFormat="1" ht="12.75">
      <c r="A250" s="116"/>
      <c r="E250" s="150"/>
      <c r="H250" s="150"/>
      <c r="I250" s="150"/>
      <c r="L250" s="150"/>
    </row>
    <row r="251" spans="1:12" s="124" customFormat="1" ht="12.75">
      <c r="A251" s="116"/>
      <c r="E251" s="150"/>
      <c r="H251" s="150"/>
      <c r="I251" s="150"/>
      <c r="L251" s="150"/>
    </row>
    <row r="252" spans="1:12" s="124" customFormat="1" ht="12.75">
      <c r="A252" s="116"/>
      <c r="E252" s="150"/>
      <c r="H252" s="150"/>
      <c r="I252" s="150"/>
      <c r="L252" s="150"/>
    </row>
    <row r="253" spans="1:12" s="124" customFormat="1" ht="12.75">
      <c r="A253" s="116"/>
      <c r="E253" s="150"/>
      <c r="H253" s="150"/>
      <c r="I253" s="150"/>
      <c r="L253" s="150"/>
    </row>
    <row r="254" spans="1:12" s="124" customFormat="1" ht="12.75">
      <c r="A254" s="116"/>
      <c r="E254" s="150"/>
      <c r="H254" s="150"/>
      <c r="I254" s="150"/>
      <c r="L254" s="150"/>
    </row>
    <row r="255" spans="1:12" s="124" customFormat="1" ht="12.75">
      <c r="A255" s="116"/>
      <c r="E255" s="150"/>
      <c r="H255" s="150"/>
      <c r="I255" s="150"/>
      <c r="L255" s="150"/>
    </row>
    <row r="256" spans="1:12" s="124" customFormat="1" ht="12.75">
      <c r="A256" s="116"/>
      <c r="E256" s="150"/>
      <c r="H256" s="150"/>
      <c r="I256" s="150"/>
      <c r="L256" s="150"/>
    </row>
    <row r="257" spans="1:12" s="124" customFormat="1" ht="12.75">
      <c r="A257" s="116"/>
      <c r="E257" s="150"/>
      <c r="H257" s="150"/>
      <c r="I257" s="150"/>
      <c r="L257" s="150"/>
    </row>
    <row r="258" spans="1:12" s="124" customFormat="1" ht="12.75">
      <c r="A258" s="116"/>
      <c r="E258" s="150"/>
      <c r="H258" s="150"/>
      <c r="I258" s="150"/>
      <c r="L258" s="150"/>
    </row>
    <row r="259" spans="1:12" s="124" customFormat="1" ht="12.75">
      <c r="A259" s="116"/>
      <c r="E259" s="150"/>
      <c r="H259" s="150"/>
      <c r="I259" s="150"/>
      <c r="L259" s="150"/>
    </row>
    <row r="260" spans="1:12" s="124" customFormat="1" ht="12.75">
      <c r="A260" s="116"/>
      <c r="E260" s="150"/>
      <c r="H260" s="150"/>
      <c r="I260" s="150"/>
      <c r="L260" s="150"/>
    </row>
    <row r="261" spans="1:12" s="124" customFormat="1" ht="12.75">
      <c r="A261" s="116"/>
      <c r="E261" s="150"/>
      <c r="H261" s="150"/>
      <c r="I261" s="150"/>
      <c r="L261" s="150"/>
    </row>
    <row r="262" spans="1:12" s="124" customFormat="1" ht="12.75">
      <c r="A262" s="116"/>
      <c r="E262" s="150"/>
      <c r="H262" s="150"/>
      <c r="I262" s="150"/>
      <c r="L262" s="150"/>
    </row>
    <row r="263" spans="1:12" s="124" customFormat="1" ht="12.75">
      <c r="A263" s="116"/>
      <c r="E263" s="150"/>
      <c r="H263" s="150"/>
      <c r="I263" s="150"/>
      <c r="L263" s="150"/>
    </row>
    <row r="264" spans="1:12" s="124" customFormat="1" ht="12.75">
      <c r="A264" s="116"/>
      <c r="E264" s="150"/>
      <c r="H264" s="150"/>
      <c r="I264" s="150"/>
      <c r="L264" s="150"/>
    </row>
    <row r="265" spans="1:12" s="124" customFormat="1" ht="12.75">
      <c r="A265" s="116"/>
      <c r="E265" s="150"/>
      <c r="H265" s="150"/>
      <c r="I265" s="150"/>
      <c r="L265" s="150"/>
    </row>
    <row r="266" spans="1:12" s="124" customFormat="1" ht="12.75">
      <c r="A266" s="116"/>
      <c r="E266" s="150"/>
      <c r="H266" s="150"/>
      <c r="I266" s="150"/>
      <c r="L266" s="150"/>
    </row>
    <row r="267" spans="1:12" s="124" customFormat="1" ht="12.75">
      <c r="A267" s="116"/>
      <c r="E267" s="150"/>
      <c r="H267" s="150"/>
      <c r="I267" s="150"/>
      <c r="L267" s="150"/>
    </row>
    <row r="268" spans="1:12" s="124" customFormat="1" ht="12.75">
      <c r="A268" s="116"/>
      <c r="E268" s="150"/>
      <c r="H268" s="150"/>
      <c r="I268" s="150"/>
      <c r="L268" s="150"/>
    </row>
    <row r="269" spans="1:12" s="124" customFormat="1" ht="12.75">
      <c r="A269" s="116"/>
      <c r="E269" s="150"/>
      <c r="H269" s="150"/>
      <c r="I269" s="150"/>
      <c r="L269" s="150"/>
    </row>
    <row r="270" spans="1:12" s="124" customFormat="1" ht="12.75">
      <c r="A270" s="116"/>
      <c r="E270" s="150"/>
      <c r="H270" s="150"/>
      <c r="I270" s="150"/>
      <c r="L270" s="150"/>
    </row>
    <row r="271" spans="1:12" s="124" customFormat="1" ht="12.75">
      <c r="A271" s="116"/>
      <c r="E271" s="150"/>
      <c r="H271" s="150"/>
      <c r="I271" s="150"/>
      <c r="L271" s="150"/>
    </row>
    <row r="272" spans="1:12" s="124" customFormat="1" ht="12.75">
      <c r="A272" s="116"/>
      <c r="E272" s="150"/>
      <c r="H272" s="150"/>
      <c r="I272" s="150"/>
      <c r="L272" s="150"/>
    </row>
    <row r="273" spans="1:12" s="124" customFormat="1" ht="12.75">
      <c r="A273" s="116"/>
      <c r="E273" s="150"/>
      <c r="H273" s="150"/>
      <c r="I273" s="150"/>
      <c r="L273" s="150"/>
    </row>
    <row r="274" spans="1:12" s="124" customFormat="1" ht="12.75">
      <c r="A274" s="116"/>
      <c r="E274" s="150"/>
      <c r="H274" s="150"/>
      <c r="I274" s="150"/>
      <c r="L274" s="150"/>
    </row>
    <row r="275" spans="1:12" s="124" customFormat="1" ht="12.75">
      <c r="A275" s="116"/>
      <c r="E275" s="150"/>
      <c r="H275" s="150"/>
      <c r="I275" s="150"/>
      <c r="L275" s="150"/>
    </row>
    <row r="276" spans="1:12" s="124" customFormat="1" ht="12.75">
      <c r="A276" s="116"/>
      <c r="E276" s="150"/>
      <c r="H276" s="150"/>
      <c r="I276" s="150"/>
      <c r="L276" s="150"/>
    </row>
    <row r="277" spans="1:12" s="124" customFormat="1" ht="12.75">
      <c r="A277" s="116"/>
      <c r="E277" s="150"/>
      <c r="H277" s="150"/>
      <c r="I277" s="150"/>
      <c r="L277" s="150"/>
    </row>
    <row r="278" spans="1:12" s="124" customFormat="1" ht="12.75">
      <c r="A278" s="116"/>
      <c r="E278" s="150"/>
      <c r="H278" s="150"/>
      <c r="I278" s="150"/>
      <c r="L278" s="150"/>
    </row>
    <row r="279" spans="1:12" s="124" customFormat="1" ht="12.75">
      <c r="A279" s="116"/>
      <c r="E279" s="150"/>
      <c r="H279" s="150"/>
      <c r="I279" s="150"/>
      <c r="L279" s="150"/>
    </row>
    <row r="280" spans="1:12" s="124" customFormat="1" ht="12.75">
      <c r="A280" s="116"/>
      <c r="E280" s="150"/>
      <c r="H280" s="150"/>
      <c r="I280" s="150"/>
      <c r="L280" s="150"/>
    </row>
    <row r="281" spans="1:12" s="124" customFormat="1" ht="12.75">
      <c r="A281" s="116"/>
      <c r="E281" s="150"/>
      <c r="H281" s="150"/>
      <c r="I281" s="150"/>
      <c r="L281" s="150"/>
    </row>
    <row r="282" spans="1:12" s="124" customFormat="1" ht="12.75">
      <c r="A282" s="116"/>
      <c r="E282" s="150"/>
      <c r="H282" s="150"/>
      <c r="I282" s="150"/>
      <c r="L282" s="150"/>
    </row>
    <row r="283" spans="1:12" s="124" customFormat="1" ht="12.75">
      <c r="A283" s="116"/>
      <c r="E283" s="150"/>
      <c r="H283" s="150"/>
      <c r="I283" s="150"/>
      <c r="L283" s="150"/>
    </row>
    <row r="284" spans="1:12" s="124" customFormat="1" ht="12.75">
      <c r="A284" s="116"/>
      <c r="E284" s="150"/>
      <c r="H284" s="150"/>
      <c r="I284" s="150"/>
      <c r="L284" s="150"/>
    </row>
    <row r="285" spans="1:12" s="124" customFormat="1" ht="12.75">
      <c r="A285" s="116"/>
      <c r="E285" s="150"/>
      <c r="H285" s="150"/>
      <c r="I285" s="150"/>
      <c r="L285" s="150"/>
    </row>
    <row r="286" spans="1:12" s="124" customFormat="1" ht="12.75">
      <c r="A286" s="116"/>
      <c r="E286" s="150"/>
      <c r="H286" s="150"/>
      <c r="I286" s="150"/>
      <c r="L286" s="150"/>
    </row>
    <row r="287" spans="1:12" s="124" customFormat="1" ht="12.75">
      <c r="A287" s="116"/>
      <c r="E287" s="150"/>
      <c r="H287" s="150"/>
      <c r="I287" s="150"/>
      <c r="L287" s="150"/>
    </row>
    <row r="288" spans="1:12" s="124" customFormat="1" ht="12.75">
      <c r="A288" s="116"/>
      <c r="E288" s="150"/>
      <c r="H288" s="150"/>
      <c r="I288" s="150"/>
      <c r="L288" s="150"/>
    </row>
    <row r="289" spans="1:12" s="124" customFormat="1" ht="12.75">
      <c r="A289" s="116"/>
      <c r="E289" s="150"/>
      <c r="H289" s="150"/>
      <c r="I289" s="150"/>
      <c r="L289" s="150"/>
    </row>
    <row r="290" spans="1:12" s="124" customFormat="1" ht="12.75">
      <c r="A290" s="116"/>
      <c r="E290" s="150"/>
      <c r="H290" s="150"/>
      <c r="I290" s="150"/>
      <c r="L290" s="150"/>
    </row>
    <row r="291" spans="1:12" s="124" customFormat="1" ht="12.75">
      <c r="A291" s="116"/>
      <c r="E291" s="150"/>
      <c r="H291" s="150"/>
      <c r="I291" s="150"/>
      <c r="L291" s="150"/>
    </row>
    <row r="292" spans="1:12" s="124" customFormat="1" ht="12.75">
      <c r="A292" s="116"/>
      <c r="E292" s="150"/>
      <c r="H292" s="150"/>
      <c r="I292" s="150"/>
      <c r="L292" s="150"/>
    </row>
    <row r="293" spans="1:12" s="124" customFormat="1" ht="12.75">
      <c r="A293" s="116"/>
      <c r="E293" s="150"/>
      <c r="H293" s="150"/>
      <c r="I293" s="150"/>
      <c r="L293" s="150"/>
    </row>
    <row r="294" spans="1:12" s="124" customFormat="1" ht="12.75">
      <c r="A294" s="116"/>
      <c r="E294" s="150"/>
      <c r="H294" s="150"/>
      <c r="I294" s="150"/>
      <c r="L294" s="150"/>
    </row>
    <row r="295" spans="1:12" s="124" customFormat="1" ht="12.75">
      <c r="A295" s="116"/>
      <c r="E295" s="150"/>
      <c r="H295" s="150"/>
      <c r="I295" s="150"/>
      <c r="L295" s="150"/>
    </row>
    <row r="296" spans="1:12" s="124" customFormat="1" ht="12.75">
      <c r="A296" s="116"/>
      <c r="E296" s="150"/>
      <c r="H296" s="150"/>
      <c r="I296" s="150"/>
      <c r="L296" s="150"/>
    </row>
    <row r="297" spans="1:12" s="124" customFormat="1" ht="12.75">
      <c r="A297" s="116"/>
      <c r="E297" s="150"/>
      <c r="H297" s="150"/>
      <c r="I297" s="150"/>
      <c r="L297" s="150"/>
    </row>
    <row r="298" spans="1:12" s="124" customFormat="1" ht="12.75">
      <c r="A298" s="116"/>
      <c r="E298" s="150"/>
      <c r="H298" s="150"/>
      <c r="I298" s="150"/>
      <c r="L298" s="150"/>
    </row>
    <row r="299" spans="1:12" s="124" customFormat="1" ht="12.75">
      <c r="A299" s="116"/>
      <c r="E299" s="150"/>
      <c r="H299" s="150"/>
      <c r="I299" s="150"/>
      <c r="L299" s="150"/>
    </row>
    <row r="300" spans="1:12" s="124" customFormat="1" ht="12.75">
      <c r="A300" s="116"/>
      <c r="E300" s="150"/>
      <c r="H300" s="150"/>
      <c r="I300" s="150"/>
      <c r="L300" s="150"/>
    </row>
    <row r="301" spans="1:12" s="124" customFormat="1" ht="12.75">
      <c r="A301" s="116"/>
      <c r="E301" s="150"/>
      <c r="H301" s="150"/>
      <c r="I301" s="150"/>
      <c r="L301" s="150"/>
    </row>
    <row r="302" spans="1:12" s="124" customFormat="1" ht="12.75">
      <c r="A302" s="116"/>
      <c r="E302" s="150"/>
      <c r="H302" s="150"/>
      <c r="I302" s="150"/>
      <c r="L302" s="150"/>
    </row>
    <row r="303" spans="1:12" s="124" customFormat="1" ht="12.75">
      <c r="A303" s="116"/>
      <c r="E303" s="150"/>
      <c r="H303" s="150"/>
      <c r="I303" s="150"/>
      <c r="L303" s="150"/>
    </row>
    <row r="304" spans="1:12" s="124" customFormat="1" ht="12.75">
      <c r="A304" s="116"/>
      <c r="E304" s="150"/>
      <c r="H304" s="150"/>
      <c r="I304" s="150"/>
      <c r="L304" s="150"/>
    </row>
    <row r="305" spans="1:12" s="124" customFormat="1" ht="12.75">
      <c r="A305" s="116"/>
      <c r="E305" s="150"/>
      <c r="H305" s="150"/>
      <c r="I305" s="150"/>
      <c r="L305" s="150"/>
    </row>
    <row r="306" spans="1:12" s="124" customFormat="1" ht="12.75">
      <c r="A306" s="116"/>
      <c r="E306" s="150"/>
      <c r="H306" s="150"/>
      <c r="I306" s="150"/>
      <c r="L306" s="150"/>
    </row>
    <row r="307" spans="1:12" s="124" customFormat="1" ht="12.75">
      <c r="A307" s="116"/>
      <c r="E307" s="150"/>
      <c r="H307" s="150"/>
      <c r="I307" s="150"/>
      <c r="L307" s="150"/>
    </row>
    <row r="308" spans="1:12" s="124" customFormat="1" ht="12.75">
      <c r="A308" s="116"/>
      <c r="E308" s="150"/>
      <c r="H308" s="150"/>
      <c r="I308" s="150"/>
      <c r="L308" s="150"/>
    </row>
    <row r="309" spans="1:12" s="124" customFormat="1" ht="12.75">
      <c r="A309" s="116"/>
      <c r="E309" s="150"/>
      <c r="H309" s="150"/>
      <c r="I309" s="150"/>
      <c r="L309" s="150"/>
    </row>
    <row r="310" spans="1:12" s="124" customFormat="1" ht="12.75">
      <c r="A310" s="116"/>
      <c r="E310" s="150"/>
      <c r="H310" s="150"/>
      <c r="I310" s="150"/>
      <c r="L310" s="150"/>
    </row>
    <row r="311" spans="1:12" s="124" customFormat="1" ht="12.75">
      <c r="A311" s="116"/>
      <c r="E311" s="150"/>
      <c r="H311" s="150"/>
      <c r="I311" s="150"/>
      <c r="L311" s="150"/>
    </row>
    <row r="312" spans="1:12" s="124" customFormat="1" ht="12.75">
      <c r="A312" s="116"/>
      <c r="E312" s="150"/>
      <c r="H312" s="150"/>
      <c r="I312" s="150"/>
      <c r="L312" s="150"/>
    </row>
    <row r="313" spans="1:12" s="124" customFormat="1" ht="12.75">
      <c r="A313" s="116"/>
      <c r="E313" s="150"/>
      <c r="H313" s="150"/>
      <c r="I313" s="150"/>
      <c r="L313" s="150"/>
    </row>
    <row r="314" spans="1:12" s="124" customFormat="1" ht="12.75">
      <c r="A314" s="116"/>
      <c r="E314" s="150"/>
      <c r="H314" s="150"/>
      <c r="I314" s="150"/>
      <c r="L314" s="150"/>
    </row>
    <row r="315" spans="1:12" s="124" customFormat="1" ht="12.75">
      <c r="A315" s="116"/>
      <c r="E315" s="150"/>
      <c r="H315" s="150"/>
      <c r="I315" s="150"/>
      <c r="L315" s="150"/>
    </row>
    <row r="316" spans="1:12" s="124" customFormat="1" ht="12.75">
      <c r="A316" s="116"/>
      <c r="E316" s="150"/>
      <c r="H316" s="150"/>
      <c r="I316" s="150"/>
      <c r="L316" s="150"/>
    </row>
    <row r="317" spans="1:12" s="124" customFormat="1" ht="12.75">
      <c r="A317" s="116"/>
      <c r="E317" s="150"/>
      <c r="H317" s="150"/>
      <c r="I317" s="150"/>
      <c r="L317" s="150"/>
    </row>
    <row r="318" spans="1:12" s="124" customFormat="1" ht="12.75">
      <c r="A318" s="116"/>
      <c r="E318" s="150"/>
      <c r="H318" s="150"/>
      <c r="I318" s="150"/>
      <c r="L318" s="150"/>
    </row>
    <row r="319" spans="1:12" s="124" customFormat="1" ht="12.75">
      <c r="A319" s="116"/>
      <c r="E319" s="150"/>
      <c r="H319" s="150"/>
      <c r="I319" s="150"/>
      <c r="L319" s="150"/>
    </row>
    <row r="320" spans="1:12" s="124" customFormat="1" ht="12.75">
      <c r="A320" s="116"/>
      <c r="E320" s="150"/>
      <c r="H320" s="150"/>
      <c r="I320" s="150"/>
      <c r="L320" s="150"/>
    </row>
    <row r="321" spans="1:12" s="124" customFormat="1" ht="12.75">
      <c r="A321" s="116"/>
      <c r="E321" s="150"/>
      <c r="H321" s="150"/>
      <c r="I321" s="150"/>
      <c r="L321" s="150"/>
    </row>
    <row r="322" spans="1:12" s="124" customFormat="1" ht="12.75">
      <c r="A322" s="116"/>
      <c r="E322" s="150"/>
      <c r="H322" s="150"/>
      <c r="I322" s="150"/>
      <c r="L322" s="150"/>
    </row>
    <row r="323" spans="1:12" s="124" customFormat="1" ht="12.75">
      <c r="A323" s="116"/>
      <c r="E323" s="150"/>
      <c r="H323" s="150"/>
      <c r="I323" s="150"/>
      <c r="L323" s="150"/>
    </row>
    <row r="324" spans="1:12" s="124" customFormat="1" ht="12.75">
      <c r="A324" s="116"/>
      <c r="E324" s="150"/>
      <c r="H324" s="150"/>
      <c r="I324" s="150"/>
      <c r="L324" s="150"/>
    </row>
    <row r="325" spans="1:12" s="124" customFormat="1" ht="12.75">
      <c r="A325" s="116"/>
      <c r="E325" s="150"/>
      <c r="H325" s="150"/>
      <c r="I325" s="150"/>
      <c r="L325" s="150"/>
    </row>
    <row r="326" spans="1:12" s="124" customFormat="1" ht="12.75">
      <c r="A326" s="116"/>
      <c r="E326" s="150"/>
      <c r="H326" s="150"/>
      <c r="I326" s="150"/>
      <c r="L326" s="150"/>
    </row>
    <row r="327" spans="1:12" s="124" customFormat="1" ht="12.75">
      <c r="A327" s="116"/>
      <c r="E327" s="150"/>
      <c r="H327" s="150"/>
      <c r="I327" s="150"/>
      <c r="L327" s="150"/>
    </row>
    <row r="328" spans="1:12" s="124" customFormat="1" ht="12.75">
      <c r="A328" s="116"/>
      <c r="E328" s="150"/>
      <c r="H328" s="150"/>
      <c r="I328" s="150"/>
      <c r="L328" s="150"/>
    </row>
    <row r="329" spans="1:12" s="124" customFormat="1" ht="12.75">
      <c r="A329" s="116"/>
      <c r="E329" s="150"/>
      <c r="H329" s="150"/>
      <c r="I329" s="150"/>
      <c r="L329" s="150"/>
    </row>
    <row r="330" spans="1:12" s="124" customFormat="1" ht="12.75">
      <c r="A330" s="116"/>
      <c r="E330" s="150"/>
      <c r="H330" s="150"/>
      <c r="I330" s="150"/>
      <c r="L330" s="150"/>
    </row>
    <row r="331" spans="1:12" s="124" customFormat="1" ht="12.75">
      <c r="A331" s="116"/>
      <c r="E331" s="150"/>
      <c r="H331" s="150"/>
      <c r="I331" s="150"/>
      <c r="L331" s="150"/>
    </row>
    <row r="332" spans="1:12" s="124" customFormat="1" ht="12.75">
      <c r="A332" s="116"/>
      <c r="E332" s="150"/>
      <c r="H332" s="150"/>
      <c r="I332" s="150"/>
      <c r="L332" s="150"/>
    </row>
    <row r="333" spans="1:12" s="124" customFormat="1" ht="12.75">
      <c r="A333" s="116"/>
      <c r="E333" s="150"/>
      <c r="H333" s="150"/>
      <c r="I333" s="150"/>
      <c r="L333" s="150"/>
    </row>
    <row r="334" spans="1:12" s="124" customFormat="1" ht="12.75">
      <c r="A334" s="116"/>
      <c r="E334" s="150"/>
      <c r="H334" s="150"/>
      <c r="I334" s="150"/>
      <c r="L334" s="150"/>
    </row>
    <row r="335" spans="1:12" s="124" customFormat="1" ht="12.75">
      <c r="A335" s="116"/>
      <c r="E335" s="150"/>
      <c r="H335" s="150"/>
      <c r="I335" s="150"/>
      <c r="L335" s="150"/>
    </row>
    <row r="336" spans="1:12" s="124" customFormat="1" ht="12.75">
      <c r="A336" s="116"/>
      <c r="E336" s="150"/>
      <c r="H336" s="150"/>
      <c r="I336" s="150"/>
      <c r="L336" s="150"/>
    </row>
    <row r="337" spans="1:12" s="124" customFormat="1" ht="12.75">
      <c r="A337" s="116"/>
      <c r="E337" s="150"/>
      <c r="H337" s="150"/>
      <c r="I337" s="150"/>
      <c r="L337" s="150"/>
    </row>
    <row r="338" spans="1:12" s="124" customFormat="1" ht="12.75">
      <c r="A338" s="116"/>
      <c r="E338" s="150"/>
      <c r="H338" s="150"/>
      <c r="I338" s="150"/>
      <c r="L338" s="150"/>
    </row>
    <row r="339" spans="1:12" s="124" customFormat="1" ht="12.75">
      <c r="A339" s="116"/>
      <c r="E339" s="150"/>
      <c r="H339" s="150"/>
      <c r="I339" s="150"/>
      <c r="L339" s="150"/>
    </row>
    <row r="340" spans="1:12" s="124" customFormat="1" ht="12.75">
      <c r="A340" s="116"/>
      <c r="E340" s="150"/>
      <c r="H340" s="150"/>
      <c r="I340" s="150"/>
      <c r="L340" s="150"/>
    </row>
    <row r="341" spans="1:12" s="124" customFormat="1" ht="12.75">
      <c r="A341" s="116"/>
      <c r="E341" s="150"/>
      <c r="H341" s="150"/>
      <c r="I341" s="150"/>
      <c r="L341" s="150"/>
    </row>
    <row r="342" spans="1:12" s="124" customFormat="1" ht="12.75">
      <c r="A342" s="116"/>
      <c r="E342" s="150"/>
      <c r="H342" s="150"/>
      <c r="I342" s="150"/>
      <c r="L342" s="150"/>
    </row>
    <row r="343" spans="1:12" s="124" customFormat="1" ht="12.75">
      <c r="A343" s="116"/>
      <c r="E343" s="150"/>
      <c r="H343" s="150"/>
      <c r="I343" s="150"/>
      <c r="L343" s="150"/>
    </row>
    <row r="344" spans="1:12" s="124" customFormat="1" ht="12.75">
      <c r="A344" s="116"/>
      <c r="E344" s="150"/>
      <c r="H344" s="150"/>
      <c r="I344" s="150"/>
      <c r="L344" s="150"/>
    </row>
    <row r="345" spans="1:12" s="124" customFormat="1" ht="12.75">
      <c r="A345" s="116"/>
      <c r="E345" s="150"/>
      <c r="H345" s="150"/>
      <c r="I345" s="150"/>
      <c r="L345" s="150"/>
    </row>
    <row r="346" spans="1:12" s="124" customFormat="1" ht="12.75">
      <c r="A346" s="116"/>
      <c r="E346" s="150"/>
      <c r="H346" s="150"/>
      <c r="I346" s="150"/>
      <c r="L346" s="150"/>
    </row>
    <row r="347" spans="1:12" s="124" customFormat="1" ht="12.75">
      <c r="A347" s="116"/>
      <c r="E347" s="150"/>
      <c r="H347" s="150"/>
      <c r="I347" s="150"/>
      <c r="L347" s="150"/>
    </row>
    <row r="348" spans="1:12" s="124" customFormat="1" ht="12.75">
      <c r="A348" s="116"/>
      <c r="E348" s="150"/>
      <c r="H348" s="150"/>
      <c r="I348" s="150"/>
      <c r="L348" s="150"/>
    </row>
    <row r="349" spans="1:12" s="124" customFormat="1" ht="12.75">
      <c r="A349" s="116"/>
      <c r="E349" s="150"/>
      <c r="H349" s="150"/>
      <c r="I349" s="150"/>
      <c r="L349" s="150"/>
    </row>
    <row r="350" spans="1:12" s="124" customFormat="1" ht="12.75">
      <c r="A350" s="116"/>
      <c r="E350" s="150"/>
      <c r="H350" s="150"/>
      <c r="I350" s="150"/>
      <c r="L350" s="150"/>
    </row>
    <row r="351" spans="1:12" s="124" customFormat="1" ht="12.75">
      <c r="A351" s="116"/>
      <c r="E351" s="150"/>
      <c r="H351" s="150"/>
      <c r="I351" s="150"/>
      <c r="L351" s="150"/>
    </row>
    <row r="352" spans="1:12" s="124" customFormat="1" ht="12.75">
      <c r="A352" s="116"/>
      <c r="E352" s="150"/>
      <c r="H352" s="150"/>
      <c r="I352" s="150"/>
      <c r="L352" s="150"/>
    </row>
    <row r="353" spans="1:12" s="124" customFormat="1" ht="12.75">
      <c r="A353" s="116"/>
      <c r="E353" s="150"/>
      <c r="H353" s="150"/>
      <c r="I353" s="150"/>
      <c r="L353" s="150"/>
    </row>
    <row r="354" spans="1:12" s="124" customFormat="1" ht="12.75">
      <c r="A354" s="116"/>
      <c r="E354" s="150"/>
      <c r="H354" s="150"/>
      <c r="I354" s="150"/>
      <c r="L354" s="150"/>
    </row>
    <row r="355" spans="1:12" s="124" customFormat="1" ht="12.75">
      <c r="A355" s="116"/>
      <c r="E355" s="150"/>
      <c r="H355" s="150"/>
      <c r="I355" s="150"/>
      <c r="L355" s="150"/>
    </row>
    <row r="356" spans="1:12" s="124" customFormat="1" ht="12.75">
      <c r="A356" s="116"/>
      <c r="E356" s="150"/>
      <c r="H356" s="150"/>
      <c r="I356" s="150"/>
      <c r="L356" s="150"/>
    </row>
    <row r="357" spans="1:12" s="124" customFormat="1" ht="12.75">
      <c r="A357" s="116"/>
      <c r="E357" s="150"/>
      <c r="H357" s="150"/>
      <c r="I357" s="150"/>
      <c r="L357" s="150"/>
    </row>
    <row r="358" spans="1:12" s="124" customFormat="1" ht="12.75">
      <c r="A358" s="116"/>
      <c r="E358" s="150"/>
      <c r="H358" s="150"/>
      <c r="I358" s="150"/>
      <c r="L358" s="150"/>
    </row>
    <row r="359" spans="1:12" s="124" customFormat="1" ht="12.75">
      <c r="A359" s="116"/>
      <c r="E359" s="150"/>
      <c r="H359" s="150"/>
      <c r="I359" s="150"/>
      <c r="L359" s="150"/>
    </row>
    <row r="360" spans="1:12" s="124" customFormat="1" ht="12.75">
      <c r="A360" s="116"/>
      <c r="E360" s="150"/>
      <c r="H360" s="150"/>
      <c r="I360" s="150"/>
      <c r="L360" s="150"/>
    </row>
    <row r="361" spans="1:12" s="124" customFormat="1" ht="12.75">
      <c r="A361" s="116"/>
      <c r="E361" s="150"/>
      <c r="H361" s="150"/>
      <c r="I361" s="150"/>
      <c r="L361" s="150"/>
    </row>
    <row r="362" spans="1:12" s="124" customFormat="1" ht="12.75">
      <c r="A362" s="116"/>
      <c r="E362" s="150"/>
      <c r="H362" s="150"/>
      <c r="I362" s="150"/>
      <c r="L362" s="150"/>
    </row>
    <row r="363" spans="1:12" s="124" customFormat="1" ht="12.75">
      <c r="A363" s="116"/>
      <c r="E363" s="150"/>
      <c r="H363" s="150"/>
      <c r="I363" s="150"/>
      <c r="L363" s="150"/>
    </row>
    <row r="364" spans="1:12" s="124" customFormat="1" ht="12.75">
      <c r="A364" s="116"/>
      <c r="E364" s="150"/>
      <c r="H364" s="150"/>
      <c r="I364" s="150"/>
      <c r="L364" s="150"/>
    </row>
    <row r="365" spans="1:12" s="124" customFormat="1" ht="12.75">
      <c r="A365" s="116"/>
      <c r="E365" s="150"/>
      <c r="H365" s="150"/>
      <c r="I365" s="150"/>
      <c r="L365" s="150"/>
    </row>
    <row r="366" spans="1:12" s="124" customFormat="1" ht="12.75">
      <c r="A366" s="116"/>
      <c r="E366" s="150"/>
      <c r="H366" s="150"/>
      <c r="I366" s="150"/>
      <c r="L366" s="150"/>
    </row>
    <row r="367" spans="1:12" s="124" customFormat="1" ht="12.75">
      <c r="A367" s="116"/>
      <c r="E367" s="150"/>
      <c r="H367" s="150"/>
      <c r="I367" s="150"/>
      <c r="L367" s="150"/>
    </row>
    <row r="368" spans="1:12" s="124" customFormat="1" ht="12.75">
      <c r="A368" s="116"/>
      <c r="E368" s="150"/>
      <c r="H368" s="150"/>
      <c r="I368" s="150"/>
      <c r="L368" s="150"/>
    </row>
    <row r="369" spans="1:12" s="124" customFormat="1" ht="12.75">
      <c r="A369" s="116"/>
      <c r="E369" s="150"/>
      <c r="H369" s="150"/>
      <c r="I369" s="150"/>
      <c r="L369" s="150"/>
    </row>
    <row r="370" spans="1:12" s="124" customFormat="1" ht="12.75">
      <c r="A370" s="116"/>
      <c r="E370" s="150"/>
      <c r="H370" s="150"/>
      <c r="I370" s="150"/>
      <c r="L370" s="150"/>
    </row>
    <row r="371" spans="1:12" s="124" customFormat="1" ht="12.75">
      <c r="A371" s="116"/>
      <c r="E371" s="150"/>
      <c r="H371" s="150"/>
      <c r="I371" s="150"/>
      <c r="L371" s="150"/>
    </row>
    <row r="372" spans="1:12" s="124" customFormat="1" ht="12.75">
      <c r="A372" s="116"/>
      <c r="E372" s="150"/>
      <c r="H372" s="150"/>
      <c r="I372" s="150"/>
      <c r="L372" s="150"/>
    </row>
    <row r="373" spans="1:12" s="124" customFormat="1" ht="12.75">
      <c r="A373" s="116"/>
      <c r="E373" s="150"/>
      <c r="H373" s="150"/>
      <c r="I373" s="150"/>
      <c r="L373" s="150"/>
    </row>
    <row r="374" spans="1:12" s="124" customFormat="1" ht="12.75">
      <c r="A374" s="116"/>
      <c r="E374" s="150"/>
      <c r="H374" s="150"/>
      <c r="I374" s="150"/>
      <c r="L374" s="150"/>
    </row>
    <row r="375" spans="1:12" s="124" customFormat="1" ht="12.75">
      <c r="A375" s="116"/>
      <c r="E375" s="150"/>
      <c r="H375" s="150"/>
      <c r="I375" s="150"/>
      <c r="L375" s="150"/>
    </row>
    <row r="376" spans="1:12" s="124" customFormat="1" ht="12.75">
      <c r="A376" s="116"/>
      <c r="E376" s="150"/>
      <c r="H376" s="150"/>
      <c r="I376" s="150"/>
      <c r="L376" s="150"/>
    </row>
    <row r="377" spans="1:12" s="124" customFormat="1" ht="12.75">
      <c r="A377" s="116"/>
      <c r="E377" s="150"/>
      <c r="H377" s="150"/>
      <c r="I377" s="150"/>
      <c r="L377" s="150"/>
    </row>
    <row r="378" spans="1:12" s="124" customFormat="1" ht="12.75">
      <c r="A378" s="116"/>
      <c r="E378" s="150"/>
      <c r="H378" s="150"/>
      <c r="I378" s="150"/>
      <c r="L378" s="150"/>
    </row>
    <row r="379" spans="1:12" s="124" customFormat="1" ht="12.75">
      <c r="A379" s="116"/>
      <c r="E379" s="150"/>
      <c r="H379" s="150"/>
      <c r="I379" s="150"/>
      <c r="L379" s="150"/>
    </row>
    <row r="380" spans="1:12" s="124" customFormat="1" ht="12.75">
      <c r="A380" s="116"/>
      <c r="E380" s="150"/>
      <c r="H380" s="150"/>
      <c r="I380" s="150"/>
      <c r="L380" s="150"/>
    </row>
    <row r="381" spans="1:12" s="124" customFormat="1" ht="12.75">
      <c r="A381" s="116"/>
      <c r="E381" s="150"/>
      <c r="H381" s="150"/>
      <c r="I381" s="150"/>
      <c r="L381" s="150"/>
    </row>
    <row r="382" spans="1:12" s="124" customFormat="1" ht="12.75">
      <c r="A382" s="116"/>
      <c r="E382" s="150"/>
      <c r="H382" s="150"/>
      <c r="I382" s="150"/>
      <c r="L382" s="150"/>
    </row>
    <row r="383" spans="1:12" s="124" customFormat="1" ht="12.75">
      <c r="A383" s="116"/>
      <c r="E383" s="150"/>
      <c r="H383" s="150"/>
      <c r="I383" s="150"/>
      <c r="L383" s="150"/>
    </row>
    <row r="384" spans="1:12" s="124" customFormat="1" ht="12.75">
      <c r="A384" s="116"/>
      <c r="E384" s="150"/>
      <c r="H384" s="150"/>
      <c r="I384" s="150"/>
      <c r="L384" s="150"/>
    </row>
    <row r="385" spans="1:12" s="124" customFormat="1" ht="12.75">
      <c r="A385" s="116"/>
      <c r="E385" s="150"/>
      <c r="H385" s="150"/>
      <c r="I385" s="150"/>
      <c r="L385" s="150"/>
    </row>
    <row r="386" spans="1:12" s="124" customFormat="1" ht="12.75">
      <c r="A386" s="116"/>
      <c r="E386" s="150"/>
      <c r="H386" s="150"/>
      <c r="I386" s="150"/>
      <c r="L386" s="150"/>
    </row>
    <row r="387" spans="1:12" s="124" customFormat="1" ht="12.75">
      <c r="A387" s="116"/>
      <c r="E387" s="150"/>
      <c r="H387" s="150"/>
      <c r="I387" s="150"/>
      <c r="L387" s="150"/>
    </row>
    <row r="388" spans="1:12" s="124" customFormat="1" ht="12.75">
      <c r="A388" s="116"/>
      <c r="E388" s="150"/>
      <c r="H388" s="150"/>
      <c r="I388" s="150"/>
      <c r="L388" s="150"/>
    </row>
    <row r="389" spans="1:12" s="124" customFormat="1" ht="12.75">
      <c r="A389" s="116"/>
      <c r="E389" s="150"/>
      <c r="H389" s="150"/>
      <c r="I389" s="150"/>
      <c r="L389" s="150"/>
    </row>
    <row r="390" spans="1:12" s="124" customFormat="1" ht="12.75">
      <c r="A390" s="116"/>
      <c r="E390" s="150"/>
      <c r="H390" s="150"/>
      <c r="I390" s="150"/>
      <c r="L390" s="150"/>
    </row>
    <row r="391" spans="1:12" s="124" customFormat="1" ht="12.75">
      <c r="A391" s="116"/>
      <c r="E391" s="150"/>
      <c r="H391" s="150"/>
      <c r="I391" s="150"/>
      <c r="L391" s="150"/>
    </row>
    <row r="392" spans="1:12" s="124" customFormat="1" ht="12.75">
      <c r="A392" s="116"/>
      <c r="E392" s="150"/>
      <c r="H392" s="150"/>
      <c r="I392" s="150"/>
      <c r="L392" s="150"/>
    </row>
    <row r="393" spans="1:12" s="124" customFormat="1" ht="12.75">
      <c r="A393" s="116"/>
      <c r="E393" s="150"/>
      <c r="H393" s="150"/>
      <c r="I393" s="150"/>
      <c r="L393" s="150"/>
    </row>
    <row r="394" spans="1:12" s="124" customFormat="1" ht="12.75">
      <c r="A394" s="116"/>
      <c r="E394" s="150"/>
      <c r="H394" s="150"/>
      <c r="I394" s="150"/>
      <c r="L394" s="150"/>
    </row>
    <row r="395" spans="1:12" s="124" customFormat="1" ht="12.75">
      <c r="A395" s="116"/>
      <c r="E395" s="150"/>
      <c r="H395" s="150"/>
      <c r="I395" s="150"/>
      <c r="L395" s="150"/>
    </row>
    <row r="396" spans="1:12" s="124" customFormat="1" ht="12.75">
      <c r="A396" s="116"/>
      <c r="E396" s="150"/>
      <c r="H396" s="150"/>
      <c r="I396" s="150"/>
      <c r="L396" s="150"/>
    </row>
    <row r="397" spans="1:12" s="124" customFormat="1" ht="12.75">
      <c r="A397" s="116"/>
      <c r="E397" s="150"/>
      <c r="H397" s="150"/>
      <c r="I397" s="150"/>
      <c r="L397" s="150"/>
    </row>
    <row r="398" spans="1:12" s="124" customFormat="1" ht="12.75">
      <c r="A398" s="116"/>
      <c r="E398" s="150"/>
      <c r="H398" s="150"/>
      <c r="I398" s="150"/>
      <c r="L398" s="150"/>
    </row>
    <row r="399" spans="1:12" s="124" customFormat="1" ht="12.75">
      <c r="A399" s="116"/>
      <c r="E399" s="150"/>
      <c r="H399" s="150"/>
      <c r="I399" s="150"/>
      <c r="L399" s="150"/>
    </row>
    <row r="400" spans="1:12" s="124" customFormat="1" ht="12.75">
      <c r="A400" s="116"/>
      <c r="E400" s="150"/>
      <c r="H400" s="150"/>
      <c r="I400" s="150"/>
      <c r="L400" s="150"/>
    </row>
    <row r="401" spans="1:12" s="124" customFormat="1" ht="12.75">
      <c r="A401" s="116"/>
      <c r="E401" s="150"/>
      <c r="H401" s="150"/>
      <c r="I401" s="150"/>
      <c r="L401" s="150"/>
    </row>
    <row r="402" spans="1:12" s="124" customFormat="1" ht="12.75">
      <c r="A402" s="116"/>
      <c r="E402" s="150"/>
      <c r="H402" s="150"/>
      <c r="I402" s="150"/>
      <c r="L402" s="150"/>
    </row>
    <row r="403" spans="1:12" s="124" customFormat="1" ht="12.75">
      <c r="A403" s="116"/>
      <c r="E403" s="150"/>
      <c r="H403" s="150"/>
      <c r="I403" s="150"/>
      <c r="L403" s="150"/>
    </row>
    <row r="404" spans="1:12" s="124" customFormat="1" ht="12.75">
      <c r="A404" s="116"/>
      <c r="E404" s="150"/>
      <c r="H404" s="150"/>
      <c r="I404" s="150"/>
      <c r="L404" s="150"/>
    </row>
    <row r="405" spans="1:12" s="124" customFormat="1" ht="12.75">
      <c r="A405" s="116"/>
      <c r="E405" s="150"/>
      <c r="H405" s="150"/>
      <c r="I405" s="150"/>
      <c r="L405" s="150"/>
    </row>
    <row r="406" spans="1:12" s="124" customFormat="1" ht="12.75">
      <c r="A406" s="116"/>
      <c r="E406" s="150"/>
      <c r="H406" s="150"/>
      <c r="I406" s="150"/>
      <c r="L406" s="150"/>
    </row>
    <row r="407" spans="1:12" s="124" customFormat="1" ht="12.75">
      <c r="A407" s="116"/>
      <c r="E407" s="150"/>
      <c r="H407" s="150"/>
      <c r="I407" s="150"/>
      <c r="L407" s="150"/>
    </row>
    <row r="408" spans="1:12" s="124" customFormat="1" ht="12.75">
      <c r="A408" s="116"/>
      <c r="E408" s="150"/>
      <c r="H408" s="150"/>
      <c r="I408" s="150"/>
      <c r="L408" s="150"/>
    </row>
    <row r="409" spans="1:12" s="124" customFormat="1" ht="12.75">
      <c r="A409" s="116"/>
      <c r="E409" s="150"/>
      <c r="H409" s="150"/>
      <c r="I409" s="150"/>
      <c r="L409" s="150"/>
    </row>
    <row r="410" spans="1:12" s="124" customFormat="1" ht="12.75">
      <c r="A410" s="116"/>
      <c r="E410" s="150"/>
      <c r="H410" s="150"/>
      <c r="I410" s="150"/>
      <c r="L410" s="150"/>
    </row>
    <row r="411" spans="1:12" s="124" customFormat="1" ht="12.75">
      <c r="A411" s="116"/>
      <c r="E411" s="150"/>
      <c r="H411" s="150"/>
      <c r="I411" s="150"/>
      <c r="L411" s="150"/>
    </row>
    <row r="412" spans="1:12" s="124" customFormat="1" ht="12.75">
      <c r="A412" s="116"/>
      <c r="E412" s="150"/>
      <c r="H412" s="150"/>
      <c r="I412" s="150"/>
      <c r="L412" s="150"/>
    </row>
    <row r="413" spans="1:12" s="124" customFormat="1" ht="12.75">
      <c r="A413" s="116"/>
      <c r="E413" s="150"/>
      <c r="H413" s="150"/>
      <c r="I413" s="150"/>
      <c r="L413" s="150"/>
    </row>
    <row r="414" spans="1:12" s="124" customFormat="1" ht="12.75">
      <c r="A414" s="116"/>
      <c r="E414" s="150"/>
      <c r="H414" s="150"/>
      <c r="I414" s="150"/>
      <c r="L414" s="150"/>
    </row>
    <row r="415" spans="1:12" s="124" customFormat="1" ht="12.75">
      <c r="A415" s="116"/>
      <c r="E415" s="150"/>
      <c r="H415" s="150"/>
      <c r="I415" s="150"/>
      <c r="L415" s="150"/>
    </row>
    <row r="416" spans="1:12" s="124" customFormat="1" ht="12.75">
      <c r="A416" s="116"/>
      <c r="E416" s="150"/>
      <c r="H416" s="150"/>
      <c r="I416" s="150"/>
      <c r="L416" s="150"/>
    </row>
    <row r="417" spans="1:12" s="124" customFormat="1" ht="12.75">
      <c r="A417" s="116"/>
      <c r="E417" s="150"/>
      <c r="H417" s="150"/>
      <c r="I417" s="150"/>
      <c r="L417" s="150"/>
    </row>
    <row r="418" spans="1:12" s="124" customFormat="1" ht="12.75">
      <c r="A418" s="116"/>
      <c r="E418" s="150"/>
      <c r="H418" s="150"/>
      <c r="I418" s="150"/>
      <c r="L418" s="150"/>
    </row>
    <row r="419" spans="1:12" s="124" customFormat="1" ht="12.75">
      <c r="A419" s="116"/>
      <c r="E419" s="150"/>
      <c r="H419" s="150"/>
      <c r="I419" s="150"/>
      <c r="L419" s="150"/>
    </row>
    <row r="420" spans="1:12" s="124" customFormat="1" ht="12.75">
      <c r="A420" s="116"/>
      <c r="E420" s="150"/>
      <c r="H420" s="150"/>
      <c r="I420" s="150"/>
      <c r="L420" s="150"/>
    </row>
    <row r="421" spans="1:12" s="124" customFormat="1" ht="12.75">
      <c r="A421" s="116"/>
      <c r="E421" s="150"/>
      <c r="H421" s="150"/>
      <c r="I421" s="150"/>
      <c r="L421" s="150"/>
    </row>
    <row r="422" spans="1:12" s="124" customFormat="1" ht="12.75">
      <c r="A422" s="116"/>
      <c r="E422" s="150"/>
      <c r="H422" s="150"/>
      <c r="I422" s="150"/>
      <c r="L422" s="150"/>
    </row>
    <row r="423" spans="1:12" s="124" customFormat="1" ht="12.75">
      <c r="A423" s="116"/>
      <c r="E423" s="150"/>
      <c r="H423" s="150"/>
      <c r="I423" s="150"/>
      <c r="L423" s="150"/>
    </row>
    <row r="424" spans="1:12" s="124" customFormat="1" ht="12.75">
      <c r="A424" s="116"/>
      <c r="E424" s="150"/>
      <c r="H424" s="150"/>
      <c r="I424" s="150"/>
      <c r="L424" s="150"/>
    </row>
    <row r="425" spans="1:12" s="124" customFormat="1" ht="12.75">
      <c r="A425" s="116"/>
      <c r="E425" s="150"/>
      <c r="H425" s="150"/>
      <c r="I425" s="150"/>
      <c r="L425" s="150"/>
    </row>
    <row r="426" spans="1:12" s="124" customFormat="1" ht="12.75">
      <c r="A426" s="116"/>
      <c r="E426" s="150"/>
      <c r="H426" s="150"/>
      <c r="I426" s="150"/>
      <c r="L426" s="150"/>
    </row>
    <row r="427" spans="1:12" s="124" customFormat="1" ht="12.75">
      <c r="A427" s="116"/>
      <c r="E427" s="150"/>
      <c r="H427" s="150"/>
      <c r="I427" s="150"/>
      <c r="L427" s="150"/>
    </row>
    <row r="428" spans="1:12" s="124" customFormat="1" ht="12.75">
      <c r="A428" s="116"/>
      <c r="E428" s="150"/>
      <c r="H428" s="150"/>
      <c r="I428" s="150"/>
      <c r="L428" s="150"/>
    </row>
    <row r="429" spans="1:12" s="124" customFormat="1" ht="12.75">
      <c r="A429" s="116"/>
      <c r="E429" s="150"/>
      <c r="H429" s="150"/>
      <c r="I429" s="150"/>
      <c r="L429" s="150"/>
    </row>
    <row r="430" spans="1:12" s="124" customFormat="1" ht="12.75">
      <c r="A430" s="116"/>
      <c r="E430" s="150"/>
      <c r="H430" s="150"/>
      <c r="I430" s="150"/>
      <c r="L430" s="150"/>
    </row>
    <row r="431" spans="1:12" s="124" customFormat="1" ht="12.75">
      <c r="A431" s="116"/>
      <c r="E431" s="150"/>
      <c r="H431" s="150"/>
      <c r="I431" s="150"/>
      <c r="L431" s="150"/>
    </row>
    <row r="432" spans="1:12" s="124" customFormat="1" ht="12.75">
      <c r="A432" s="116"/>
      <c r="E432" s="150"/>
      <c r="H432" s="150"/>
      <c r="I432" s="150"/>
      <c r="L432" s="150"/>
    </row>
    <row r="433" spans="1:12" s="124" customFormat="1" ht="12.75">
      <c r="A433" s="116"/>
      <c r="E433" s="150"/>
      <c r="H433" s="150"/>
      <c r="I433" s="150"/>
      <c r="L433" s="150"/>
    </row>
    <row r="434" spans="1:12" s="124" customFormat="1" ht="12.75">
      <c r="A434" s="116"/>
      <c r="E434" s="150"/>
      <c r="H434" s="150"/>
      <c r="I434" s="150"/>
      <c r="L434" s="150"/>
    </row>
    <row r="435" spans="1:12" s="124" customFormat="1" ht="12.75">
      <c r="A435" s="116"/>
      <c r="E435" s="150"/>
      <c r="H435" s="150"/>
      <c r="I435" s="150"/>
      <c r="L435" s="150"/>
    </row>
    <row r="436" spans="1:12" s="124" customFormat="1" ht="12.75">
      <c r="A436" s="116"/>
      <c r="E436" s="150"/>
      <c r="H436" s="150"/>
      <c r="I436" s="150"/>
      <c r="L436" s="150"/>
    </row>
    <row r="437" spans="1:12" s="124" customFormat="1" ht="12.75">
      <c r="A437" s="116"/>
      <c r="E437" s="150"/>
      <c r="H437" s="150"/>
      <c r="I437" s="150"/>
      <c r="L437" s="150"/>
    </row>
    <row r="438" spans="1:12" s="124" customFormat="1" ht="12.75">
      <c r="A438" s="116"/>
      <c r="E438" s="150"/>
      <c r="H438" s="150"/>
      <c r="I438" s="150"/>
      <c r="L438" s="150"/>
    </row>
    <row r="439" spans="1:12" s="124" customFormat="1" ht="12.75">
      <c r="A439" s="116"/>
      <c r="E439" s="150"/>
      <c r="H439" s="150"/>
      <c r="I439" s="150"/>
      <c r="L439" s="150"/>
    </row>
    <row r="440" spans="1:12" s="124" customFormat="1" ht="12.75">
      <c r="A440" s="116"/>
      <c r="E440" s="150"/>
      <c r="H440" s="150"/>
      <c r="I440" s="150"/>
      <c r="L440" s="150"/>
    </row>
    <row r="441" spans="1:12" s="124" customFormat="1" ht="12.75">
      <c r="A441" s="116"/>
      <c r="E441" s="150"/>
      <c r="H441" s="150"/>
      <c r="I441" s="150"/>
      <c r="L441" s="150"/>
    </row>
    <row r="442" spans="1:12" s="124" customFormat="1" ht="12.75">
      <c r="A442" s="116"/>
      <c r="E442" s="150"/>
      <c r="H442" s="150"/>
      <c r="I442" s="150"/>
      <c r="L442" s="150"/>
    </row>
    <row r="443" spans="1:12" s="124" customFormat="1" ht="12.75">
      <c r="A443" s="116"/>
      <c r="E443" s="150"/>
      <c r="H443" s="150"/>
      <c r="I443" s="150"/>
      <c r="L443" s="150"/>
    </row>
    <row r="444" spans="1:12" s="124" customFormat="1" ht="12.75">
      <c r="A444" s="116"/>
      <c r="E444" s="150"/>
      <c r="H444" s="150"/>
      <c r="I444" s="150"/>
      <c r="L444" s="150"/>
    </row>
    <row r="445" spans="1:12" s="124" customFormat="1" ht="12.75">
      <c r="A445" s="116"/>
      <c r="E445" s="150"/>
      <c r="H445" s="150"/>
      <c r="I445" s="150"/>
      <c r="L445" s="150"/>
    </row>
    <row r="446" spans="1:12" s="124" customFormat="1" ht="12.75">
      <c r="A446" s="116"/>
      <c r="E446" s="150"/>
      <c r="H446" s="150"/>
      <c r="I446" s="150"/>
      <c r="L446" s="150"/>
    </row>
    <row r="447" spans="1:12" s="124" customFormat="1" ht="12.75">
      <c r="A447" s="116"/>
      <c r="E447" s="150"/>
      <c r="H447" s="150"/>
      <c r="I447" s="150"/>
      <c r="L447" s="150"/>
    </row>
    <row r="448" spans="1:12" s="124" customFormat="1" ht="12.75">
      <c r="A448" s="116"/>
      <c r="E448" s="150"/>
      <c r="H448" s="150"/>
      <c r="I448" s="150"/>
      <c r="L448" s="150"/>
    </row>
    <row r="449" spans="1:12" s="124" customFormat="1" ht="12.75">
      <c r="A449" s="116"/>
      <c r="E449" s="150"/>
      <c r="H449" s="150"/>
      <c r="I449" s="150"/>
      <c r="L449" s="150"/>
    </row>
    <row r="450" spans="1:12" s="124" customFormat="1" ht="12.75">
      <c r="A450" s="116"/>
      <c r="E450" s="150"/>
      <c r="H450" s="150"/>
      <c r="I450" s="150"/>
      <c r="L450" s="150"/>
    </row>
    <row r="451" spans="1:12" s="124" customFormat="1" ht="12.75">
      <c r="A451" s="116"/>
      <c r="E451" s="150"/>
      <c r="H451" s="150"/>
      <c r="I451" s="150"/>
      <c r="L451" s="150"/>
    </row>
    <row r="452" spans="1:12" s="124" customFormat="1" ht="12.75">
      <c r="A452" s="116"/>
      <c r="E452" s="150"/>
      <c r="H452" s="150"/>
      <c r="I452" s="150"/>
      <c r="L452" s="150"/>
    </row>
    <row r="453" spans="1:12" s="124" customFormat="1" ht="12.75">
      <c r="A453" s="116"/>
      <c r="E453" s="150"/>
      <c r="H453" s="150"/>
      <c r="I453" s="150"/>
      <c r="L453" s="150"/>
    </row>
    <row r="454" spans="1:12" s="124" customFormat="1" ht="12.75">
      <c r="A454" s="116"/>
      <c r="E454" s="150"/>
      <c r="H454" s="150"/>
      <c r="I454" s="150"/>
      <c r="L454" s="150"/>
    </row>
    <row r="455" spans="1:12" s="124" customFormat="1" ht="12.75">
      <c r="A455" s="116"/>
      <c r="E455" s="150"/>
      <c r="H455" s="150"/>
      <c r="I455" s="150"/>
      <c r="L455" s="150"/>
    </row>
    <row r="456" spans="1:12" s="124" customFormat="1" ht="12.75">
      <c r="A456" s="116"/>
      <c r="E456" s="150"/>
      <c r="H456" s="150"/>
      <c r="I456" s="150"/>
      <c r="L456" s="150"/>
    </row>
    <row r="457" spans="1:12" s="124" customFormat="1" ht="12.75">
      <c r="A457" s="116"/>
      <c r="E457" s="150"/>
      <c r="H457" s="150"/>
      <c r="I457" s="150"/>
      <c r="L457" s="150"/>
    </row>
    <row r="458" spans="1:12" s="124" customFormat="1" ht="12.75">
      <c r="A458" s="116"/>
      <c r="E458" s="150"/>
      <c r="H458" s="150"/>
      <c r="I458" s="150"/>
      <c r="L458" s="150"/>
    </row>
    <row r="459" spans="1:12" s="124" customFormat="1" ht="12.75">
      <c r="A459" s="116"/>
      <c r="E459" s="150"/>
      <c r="H459" s="150"/>
      <c r="I459" s="150"/>
      <c r="L459" s="150"/>
    </row>
    <row r="460" spans="1:12" s="124" customFormat="1" ht="12.75">
      <c r="A460" s="116"/>
      <c r="E460" s="150"/>
      <c r="H460" s="150"/>
      <c r="I460" s="150"/>
      <c r="L460" s="150"/>
    </row>
    <row r="461" spans="1:12" s="124" customFormat="1" ht="12.75">
      <c r="A461" s="116"/>
      <c r="E461" s="150"/>
      <c r="H461" s="150"/>
      <c r="I461" s="150"/>
      <c r="L461" s="150"/>
    </row>
    <row r="462" spans="1:12" s="124" customFormat="1" ht="12.75">
      <c r="A462" s="116"/>
      <c r="E462" s="150"/>
      <c r="H462" s="150"/>
      <c r="I462" s="150"/>
      <c r="L462" s="150"/>
    </row>
    <row r="463" spans="1:12" s="124" customFormat="1" ht="12.75">
      <c r="A463" s="116"/>
      <c r="E463" s="150"/>
      <c r="H463" s="150"/>
      <c r="I463" s="150"/>
      <c r="L463" s="150"/>
    </row>
    <row r="464" spans="1:12" s="124" customFormat="1" ht="12.75">
      <c r="A464" s="116"/>
      <c r="E464" s="150"/>
      <c r="H464" s="150"/>
      <c r="I464" s="150"/>
      <c r="L464" s="150"/>
    </row>
    <row r="465" spans="1:12" s="124" customFormat="1" ht="12.75">
      <c r="A465" s="116"/>
      <c r="E465" s="150"/>
      <c r="H465" s="150"/>
      <c r="I465" s="150"/>
      <c r="L465" s="150"/>
    </row>
    <row r="466" spans="1:12" s="124" customFormat="1" ht="12.75">
      <c r="A466" s="116"/>
      <c r="E466" s="150"/>
      <c r="H466" s="150"/>
      <c r="I466" s="150"/>
      <c r="L466" s="150"/>
    </row>
    <row r="467" spans="1:12" s="124" customFormat="1" ht="12.75">
      <c r="A467" s="116"/>
      <c r="E467" s="150"/>
      <c r="H467" s="150"/>
      <c r="I467" s="150"/>
      <c r="L467" s="150"/>
    </row>
    <row r="468" spans="1:12" s="124" customFormat="1" ht="12.75">
      <c r="A468" s="116"/>
      <c r="E468" s="150"/>
      <c r="H468" s="150"/>
      <c r="I468" s="150"/>
      <c r="L468" s="150"/>
    </row>
    <row r="469" spans="1:12" s="124" customFormat="1" ht="12.75">
      <c r="A469" s="116"/>
      <c r="E469" s="150"/>
      <c r="H469" s="150"/>
      <c r="I469" s="150"/>
      <c r="L469" s="150"/>
    </row>
    <row r="470" spans="1:12" s="124" customFormat="1" ht="12.75">
      <c r="A470" s="116"/>
      <c r="E470" s="150"/>
      <c r="H470" s="150"/>
      <c r="I470" s="150"/>
      <c r="L470" s="150"/>
    </row>
    <row r="471" spans="1:12" s="124" customFormat="1" ht="12.75">
      <c r="A471" s="116"/>
      <c r="E471" s="150"/>
      <c r="H471" s="150"/>
      <c r="I471" s="150"/>
      <c r="L471" s="150"/>
    </row>
    <row r="472" spans="1:12" s="124" customFormat="1" ht="12.75">
      <c r="A472" s="116"/>
      <c r="E472" s="150"/>
      <c r="H472" s="150"/>
      <c r="I472" s="150"/>
      <c r="L472" s="150"/>
    </row>
    <row r="473" spans="1:12" s="124" customFormat="1" ht="12.75">
      <c r="A473" s="116"/>
      <c r="E473" s="150"/>
      <c r="H473" s="150"/>
      <c r="I473" s="150"/>
      <c r="L473" s="150"/>
    </row>
    <row r="474" spans="1:12" s="124" customFormat="1" ht="12.75">
      <c r="A474" s="116"/>
      <c r="E474" s="150"/>
      <c r="H474" s="150"/>
      <c r="I474" s="150"/>
      <c r="L474" s="150"/>
    </row>
    <row r="475" spans="1:12" s="124" customFormat="1" ht="12.75">
      <c r="A475" s="116"/>
      <c r="E475" s="150"/>
      <c r="H475" s="150"/>
      <c r="I475" s="150"/>
      <c r="L475" s="150"/>
    </row>
    <row r="476" spans="1:12" s="124" customFormat="1" ht="12.75">
      <c r="A476" s="116"/>
      <c r="E476" s="150"/>
      <c r="H476" s="150"/>
      <c r="I476" s="150"/>
      <c r="L476" s="150"/>
    </row>
    <row r="477" spans="1:12" s="124" customFormat="1" ht="12.75">
      <c r="A477" s="116"/>
      <c r="E477" s="150"/>
      <c r="H477" s="150"/>
      <c r="I477" s="150"/>
      <c r="L477" s="150"/>
    </row>
    <row r="478" spans="1:12" s="124" customFormat="1" ht="12.75">
      <c r="A478" s="116"/>
      <c r="E478" s="150"/>
      <c r="H478" s="150"/>
      <c r="I478" s="150"/>
      <c r="L478" s="150"/>
    </row>
    <row r="479" spans="1:12" s="124" customFormat="1" ht="12.75">
      <c r="A479" s="116"/>
      <c r="E479" s="150"/>
      <c r="H479" s="150"/>
      <c r="I479" s="150"/>
      <c r="L479" s="150"/>
    </row>
    <row r="480" spans="1:12" s="124" customFormat="1" ht="12.75">
      <c r="A480" s="116"/>
      <c r="E480" s="150"/>
      <c r="H480" s="150"/>
      <c r="I480" s="150"/>
      <c r="L480" s="150"/>
    </row>
    <row r="481" spans="1:12" s="124" customFormat="1" ht="12.75">
      <c r="A481" s="116"/>
      <c r="E481" s="150"/>
      <c r="H481" s="150"/>
      <c r="I481" s="150"/>
      <c r="L481" s="150"/>
    </row>
    <row r="482" spans="1:12" s="124" customFormat="1" ht="12.75">
      <c r="A482" s="116"/>
      <c r="E482" s="150"/>
      <c r="H482" s="150"/>
      <c r="I482" s="150"/>
      <c r="L482" s="150"/>
    </row>
    <row r="483" spans="1:12" s="124" customFormat="1" ht="12.75">
      <c r="A483" s="116"/>
      <c r="E483" s="150"/>
      <c r="H483" s="150"/>
      <c r="I483" s="150"/>
      <c r="L483" s="150"/>
    </row>
    <row r="484" spans="1:12" s="124" customFormat="1" ht="12.75">
      <c r="A484" s="116"/>
      <c r="E484" s="150"/>
      <c r="H484" s="150"/>
      <c r="I484" s="150"/>
      <c r="L484" s="150"/>
    </row>
    <row r="485" spans="1:12" s="124" customFormat="1" ht="12.75">
      <c r="A485" s="116"/>
      <c r="E485" s="150"/>
      <c r="H485" s="150"/>
      <c r="I485" s="150"/>
      <c r="L485" s="150"/>
    </row>
    <row r="486" spans="1:12" s="124" customFormat="1" ht="12.75">
      <c r="A486" s="116"/>
      <c r="E486" s="150"/>
      <c r="H486" s="150"/>
      <c r="I486" s="150"/>
      <c r="L486" s="150"/>
    </row>
    <row r="487" spans="1:12" s="124" customFormat="1" ht="12.75">
      <c r="A487" s="116"/>
      <c r="E487" s="150"/>
      <c r="H487" s="150"/>
      <c r="I487" s="150"/>
      <c r="L487" s="150"/>
    </row>
    <row r="488" spans="1:12" s="124" customFormat="1" ht="12.75">
      <c r="A488" s="116"/>
      <c r="E488" s="150"/>
      <c r="H488" s="150"/>
      <c r="I488" s="150"/>
      <c r="L488" s="150"/>
    </row>
    <row r="489" spans="1:12" s="124" customFormat="1" ht="12.75">
      <c r="A489" s="116"/>
      <c r="E489" s="150"/>
      <c r="H489" s="150"/>
      <c r="I489" s="150"/>
      <c r="L489" s="150"/>
    </row>
    <row r="490" spans="1:12" s="124" customFormat="1" ht="12.75">
      <c r="A490" s="116"/>
      <c r="E490" s="150"/>
      <c r="H490" s="150"/>
      <c r="I490" s="150"/>
      <c r="L490" s="150"/>
    </row>
    <row r="491" spans="1:12" s="124" customFormat="1" ht="12.75">
      <c r="A491" s="116"/>
      <c r="E491" s="150"/>
      <c r="H491" s="150"/>
      <c r="I491" s="150"/>
      <c r="L491" s="150"/>
    </row>
    <row r="492" spans="1:12" s="124" customFormat="1" ht="12.75">
      <c r="A492" s="116"/>
      <c r="E492" s="150"/>
      <c r="H492" s="150"/>
      <c r="I492" s="150"/>
      <c r="L492" s="150"/>
    </row>
    <row r="493" spans="1:12" s="124" customFormat="1" ht="12.75">
      <c r="A493" s="116"/>
      <c r="E493" s="150"/>
      <c r="H493" s="150"/>
      <c r="I493" s="150"/>
      <c r="L493" s="150"/>
    </row>
    <row r="494" spans="1:12" s="124" customFormat="1" ht="12.75">
      <c r="A494" s="116"/>
      <c r="E494" s="150"/>
      <c r="H494" s="150"/>
      <c r="I494" s="150"/>
      <c r="L494" s="150"/>
    </row>
    <row r="495" spans="1:12" s="124" customFormat="1" ht="12.75">
      <c r="A495" s="116"/>
      <c r="E495" s="150"/>
      <c r="H495" s="150"/>
      <c r="I495" s="150"/>
      <c r="L495" s="150"/>
    </row>
    <row r="496" spans="1:12" s="124" customFormat="1" ht="12.75">
      <c r="A496" s="116"/>
      <c r="E496" s="150"/>
      <c r="H496" s="150"/>
      <c r="I496" s="150"/>
      <c r="L496" s="150"/>
    </row>
    <row r="497" spans="1:12" s="124" customFormat="1" ht="12.75">
      <c r="A497" s="116"/>
      <c r="E497" s="150"/>
      <c r="H497" s="150"/>
      <c r="I497" s="150"/>
      <c r="L497" s="150"/>
    </row>
    <row r="498" spans="1:12" s="124" customFormat="1" ht="12.75">
      <c r="A498" s="116"/>
      <c r="E498" s="150"/>
      <c r="H498" s="150"/>
      <c r="I498" s="150"/>
      <c r="L498" s="150"/>
    </row>
    <row r="499" spans="1:12" s="124" customFormat="1" ht="12.75">
      <c r="A499" s="116"/>
      <c r="E499" s="150"/>
      <c r="H499" s="150"/>
      <c r="I499" s="150"/>
      <c r="L499" s="150"/>
    </row>
    <row r="500" spans="1:12" s="124" customFormat="1" ht="12.75">
      <c r="A500" s="116"/>
      <c r="E500" s="150"/>
      <c r="H500" s="150"/>
      <c r="I500" s="150"/>
      <c r="L500" s="150"/>
    </row>
    <row r="501" spans="1:12" s="124" customFormat="1" ht="12.75">
      <c r="A501" s="116"/>
      <c r="E501" s="150"/>
      <c r="H501" s="150"/>
      <c r="I501" s="150"/>
      <c r="L501" s="150"/>
    </row>
    <row r="502" spans="1:12" s="124" customFormat="1" ht="12.75">
      <c r="A502" s="116"/>
      <c r="E502" s="150"/>
      <c r="H502" s="150"/>
      <c r="I502" s="150"/>
      <c r="L502" s="150"/>
    </row>
    <row r="503" spans="1:12" s="124" customFormat="1" ht="12.75">
      <c r="A503" s="116"/>
      <c r="E503" s="150"/>
      <c r="H503" s="150"/>
      <c r="I503" s="150"/>
      <c r="L503" s="150"/>
    </row>
    <row r="504" spans="1:12" s="124" customFormat="1" ht="12.75">
      <c r="A504" s="116"/>
      <c r="E504" s="150"/>
      <c r="H504" s="150"/>
      <c r="I504" s="150"/>
      <c r="L504" s="150"/>
    </row>
    <row r="505" spans="1:12" s="124" customFormat="1" ht="12.75">
      <c r="A505" s="116"/>
      <c r="E505" s="150"/>
      <c r="H505" s="150"/>
      <c r="I505" s="150"/>
      <c r="L505" s="150"/>
    </row>
    <row r="506" spans="1:12" s="124" customFormat="1" ht="12.75">
      <c r="A506" s="116"/>
      <c r="E506" s="150"/>
      <c r="H506" s="150"/>
      <c r="I506" s="150"/>
      <c r="L506" s="150"/>
    </row>
    <row r="507" spans="1:12" s="124" customFormat="1" ht="12.75">
      <c r="A507" s="116"/>
      <c r="E507" s="150"/>
      <c r="H507" s="150"/>
      <c r="I507" s="150"/>
      <c r="L507" s="150"/>
    </row>
    <row r="508" spans="1:12" s="124" customFormat="1" ht="12.75">
      <c r="A508" s="116"/>
      <c r="E508" s="150"/>
      <c r="H508" s="150"/>
      <c r="I508" s="150"/>
      <c r="L508" s="150"/>
    </row>
    <row r="509" spans="1:12" s="124" customFormat="1" ht="12.75">
      <c r="A509" s="116"/>
      <c r="E509" s="150"/>
      <c r="H509" s="150"/>
      <c r="I509" s="150"/>
      <c r="L509" s="150"/>
    </row>
    <row r="510" spans="1:12" s="124" customFormat="1" ht="12.75">
      <c r="A510" s="116"/>
      <c r="E510" s="150"/>
      <c r="H510" s="150"/>
      <c r="I510" s="150"/>
      <c r="L510" s="150"/>
    </row>
    <row r="511" spans="1:12" s="124" customFormat="1" ht="12.75">
      <c r="A511" s="116"/>
      <c r="E511" s="150"/>
      <c r="H511" s="150"/>
      <c r="I511" s="150"/>
      <c r="L511" s="150"/>
    </row>
    <row r="512" spans="1:12" s="124" customFormat="1" ht="12.75">
      <c r="A512" s="116"/>
      <c r="E512" s="150"/>
      <c r="H512" s="150"/>
      <c r="I512" s="150"/>
      <c r="L512" s="150"/>
    </row>
    <row r="513" spans="1:12" s="124" customFormat="1" ht="12.75">
      <c r="A513" s="116"/>
      <c r="E513" s="150"/>
      <c r="H513" s="150"/>
      <c r="I513" s="150"/>
      <c r="L513" s="150"/>
    </row>
    <row r="514" spans="1:12" s="124" customFormat="1" ht="12.75">
      <c r="A514" s="116"/>
      <c r="E514" s="150"/>
      <c r="H514" s="150"/>
      <c r="I514" s="150"/>
      <c r="L514" s="150"/>
    </row>
    <row r="515" spans="1:12" s="124" customFormat="1" ht="12.75">
      <c r="A515" s="116"/>
      <c r="E515" s="150"/>
      <c r="H515" s="150"/>
      <c r="I515" s="150"/>
      <c r="L515" s="150"/>
    </row>
    <row r="516" spans="1:12" s="124" customFormat="1" ht="12.75">
      <c r="A516" s="116"/>
      <c r="E516" s="150"/>
      <c r="H516" s="150"/>
      <c r="I516" s="150"/>
      <c r="L516" s="150"/>
    </row>
    <row r="517" spans="1:12" s="124" customFormat="1" ht="12.75">
      <c r="A517" s="116"/>
      <c r="E517" s="150"/>
      <c r="H517" s="150"/>
      <c r="I517" s="150"/>
      <c r="L517" s="150"/>
    </row>
    <row r="518" spans="1:12" s="124" customFormat="1" ht="12.75">
      <c r="A518" s="116"/>
      <c r="E518" s="150"/>
      <c r="H518" s="150"/>
      <c r="I518" s="150"/>
      <c r="L518" s="150"/>
    </row>
    <row r="519" spans="1:12" s="124" customFormat="1" ht="12.75">
      <c r="A519" s="116"/>
      <c r="E519" s="150"/>
      <c r="H519" s="150"/>
      <c r="I519" s="150"/>
      <c r="L519" s="150"/>
    </row>
    <row r="520" spans="1:12" s="124" customFormat="1" ht="12.75">
      <c r="A520" s="116"/>
      <c r="E520" s="150"/>
      <c r="H520" s="150"/>
      <c r="I520" s="150"/>
      <c r="L520" s="150"/>
    </row>
    <row r="521" spans="1:12" s="124" customFormat="1" ht="12.75">
      <c r="A521" s="116"/>
      <c r="E521" s="150"/>
      <c r="H521" s="150"/>
      <c r="I521" s="150"/>
      <c r="L521" s="150"/>
    </row>
    <row r="522" spans="1:12" s="124" customFormat="1" ht="12.75">
      <c r="A522" s="116"/>
      <c r="E522" s="150"/>
      <c r="H522" s="150"/>
      <c r="I522" s="150"/>
      <c r="L522" s="150"/>
    </row>
    <row r="523" spans="1:12" s="124" customFormat="1" ht="12.75">
      <c r="A523" s="116"/>
      <c r="E523" s="150"/>
      <c r="H523" s="150"/>
      <c r="I523" s="150"/>
      <c r="L523" s="150"/>
    </row>
    <row r="524" spans="1:12" s="124" customFormat="1" ht="12.75">
      <c r="A524" s="116"/>
      <c r="E524" s="150"/>
      <c r="H524" s="150"/>
      <c r="I524" s="150"/>
      <c r="L524" s="150"/>
    </row>
    <row r="525" spans="1:12" s="124" customFormat="1" ht="12.75">
      <c r="A525" s="116"/>
      <c r="E525" s="150"/>
      <c r="H525" s="150"/>
      <c r="I525" s="150"/>
      <c r="L525" s="150"/>
    </row>
    <row r="526" spans="1:12" s="124" customFormat="1" ht="12.75">
      <c r="A526" s="116"/>
      <c r="E526" s="150"/>
      <c r="H526" s="150"/>
      <c r="I526" s="150"/>
      <c r="L526" s="150"/>
    </row>
    <row r="527" spans="1:12" s="124" customFormat="1" ht="12.75">
      <c r="A527" s="116"/>
      <c r="E527" s="150"/>
      <c r="H527" s="150"/>
      <c r="I527" s="150"/>
      <c r="L527" s="150"/>
    </row>
    <row r="528" spans="1:12" s="124" customFormat="1" ht="12.75">
      <c r="A528" s="116"/>
      <c r="E528" s="150"/>
      <c r="H528" s="150"/>
      <c r="I528" s="150"/>
      <c r="L528" s="150"/>
    </row>
    <row r="529" spans="1:12" s="124" customFormat="1" ht="12.75">
      <c r="A529" s="116"/>
      <c r="E529" s="150"/>
      <c r="H529" s="150"/>
      <c r="I529" s="150"/>
      <c r="L529" s="150"/>
    </row>
    <row r="530" spans="1:12" s="124" customFormat="1" ht="12.75">
      <c r="A530" s="116"/>
      <c r="E530" s="150"/>
      <c r="H530" s="150"/>
      <c r="I530" s="150"/>
      <c r="L530" s="150"/>
    </row>
    <row r="531" spans="1:12" s="124" customFormat="1" ht="12.75">
      <c r="A531" s="116"/>
      <c r="E531" s="150"/>
      <c r="H531" s="150"/>
      <c r="I531" s="150"/>
      <c r="L531" s="150"/>
    </row>
    <row r="532" spans="1:12" s="124" customFormat="1" ht="12.75">
      <c r="A532" s="116"/>
      <c r="E532" s="150"/>
      <c r="H532" s="150"/>
      <c r="I532" s="150"/>
      <c r="L532" s="150"/>
    </row>
    <row r="533" spans="1:12" s="124" customFormat="1" ht="12.75">
      <c r="A533" s="116"/>
      <c r="E533" s="150"/>
      <c r="H533" s="150"/>
      <c r="I533" s="150"/>
      <c r="L533" s="150"/>
    </row>
    <row r="534" spans="1:12" s="124" customFormat="1" ht="12.75">
      <c r="A534" s="116"/>
      <c r="E534" s="150"/>
      <c r="H534" s="150"/>
      <c r="I534" s="150"/>
      <c r="L534" s="150"/>
    </row>
    <row r="535" spans="1:12" s="124" customFormat="1" ht="12.75">
      <c r="A535" s="116"/>
      <c r="E535" s="150"/>
      <c r="H535" s="150"/>
      <c r="I535" s="150"/>
      <c r="L535" s="150"/>
    </row>
    <row r="536" spans="1:12" s="124" customFormat="1" ht="12.75">
      <c r="A536" s="116"/>
      <c r="E536" s="150"/>
      <c r="H536" s="150"/>
      <c r="I536" s="150"/>
      <c r="L536" s="150"/>
    </row>
    <row r="537" spans="1:12" s="124" customFormat="1" ht="12.75">
      <c r="A537" s="116"/>
      <c r="E537" s="150"/>
      <c r="H537" s="150"/>
      <c r="I537" s="150"/>
      <c r="L537" s="150"/>
    </row>
    <row r="538" spans="1:12" s="124" customFormat="1" ht="12.75">
      <c r="A538" s="116"/>
      <c r="E538" s="150"/>
      <c r="H538" s="150"/>
      <c r="I538" s="150"/>
      <c r="L538" s="150"/>
    </row>
    <row r="539" spans="1:12" s="124" customFormat="1" ht="12.75">
      <c r="A539" s="116"/>
      <c r="E539" s="150"/>
      <c r="H539" s="150"/>
      <c r="I539" s="150"/>
      <c r="L539" s="150"/>
    </row>
    <row r="540" spans="1:12" s="124" customFormat="1" ht="12.75">
      <c r="A540" s="116"/>
      <c r="E540" s="150"/>
      <c r="H540" s="150"/>
      <c r="I540" s="150"/>
      <c r="L540" s="150"/>
    </row>
    <row r="541" spans="1:12" s="124" customFormat="1" ht="12.75">
      <c r="A541" s="116"/>
      <c r="E541" s="150"/>
      <c r="H541" s="150"/>
      <c r="I541" s="150"/>
      <c r="L541" s="150"/>
    </row>
    <row r="542" spans="1:12" s="124" customFormat="1" ht="12.75">
      <c r="A542" s="116"/>
      <c r="E542" s="150"/>
      <c r="H542" s="150"/>
      <c r="I542" s="150"/>
      <c r="L542" s="150"/>
    </row>
    <row r="543" spans="1:12" s="124" customFormat="1" ht="12.75">
      <c r="A543" s="116"/>
      <c r="E543" s="150"/>
      <c r="H543" s="150"/>
      <c r="I543" s="150"/>
      <c r="L543" s="150"/>
    </row>
    <row r="544" spans="1:12" s="124" customFormat="1" ht="12.75">
      <c r="A544" s="116"/>
      <c r="E544" s="150"/>
      <c r="H544" s="150"/>
      <c r="I544" s="150"/>
      <c r="L544" s="150"/>
    </row>
    <row r="545" spans="1:12" s="124" customFormat="1" ht="12.75">
      <c r="A545" s="116"/>
      <c r="E545" s="150"/>
      <c r="H545" s="150"/>
      <c r="I545" s="150"/>
      <c r="L545" s="150"/>
    </row>
    <row r="546" spans="1:12" s="124" customFormat="1" ht="12.75">
      <c r="A546" s="116"/>
      <c r="E546" s="150"/>
      <c r="H546" s="150"/>
      <c r="I546" s="150"/>
      <c r="L546" s="150"/>
    </row>
    <row r="547" spans="1:12" s="124" customFormat="1" ht="12.75">
      <c r="A547" s="116"/>
      <c r="E547" s="150"/>
      <c r="H547" s="150"/>
      <c r="I547" s="150"/>
      <c r="L547" s="150"/>
    </row>
    <row r="548" spans="1:12" s="124" customFormat="1" ht="12.75">
      <c r="A548" s="116"/>
      <c r="E548" s="150"/>
      <c r="H548" s="150"/>
      <c r="I548" s="150"/>
      <c r="L548" s="150"/>
    </row>
    <row r="549" spans="1:12" s="124" customFormat="1" ht="12.75">
      <c r="A549" s="116"/>
      <c r="E549" s="150"/>
      <c r="H549" s="150"/>
      <c r="I549" s="150"/>
      <c r="L549" s="150"/>
    </row>
    <row r="550" spans="1:12" s="124" customFormat="1" ht="12.75">
      <c r="A550" s="116"/>
      <c r="E550" s="150"/>
      <c r="H550" s="150"/>
      <c r="I550" s="150"/>
      <c r="L550" s="150"/>
    </row>
    <row r="551" spans="1:12" s="124" customFormat="1" ht="12.75">
      <c r="A551" s="116"/>
      <c r="E551" s="150"/>
      <c r="H551" s="150"/>
      <c r="I551" s="150"/>
      <c r="L551" s="150"/>
    </row>
    <row r="552" spans="1:12" s="124" customFormat="1" ht="12.75">
      <c r="A552" s="116"/>
      <c r="E552" s="150"/>
      <c r="H552" s="150"/>
      <c r="I552" s="150"/>
      <c r="L552" s="150"/>
    </row>
    <row r="553" spans="1:12" s="124" customFormat="1" ht="12.75">
      <c r="A553" s="116"/>
      <c r="E553" s="150"/>
      <c r="H553" s="150"/>
      <c r="I553" s="150"/>
      <c r="L553" s="150"/>
    </row>
    <row r="554" spans="1:12" s="124" customFormat="1" ht="12.75">
      <c r="A554" s="116"/>
      <c r="E554" s="150"/>
      <c r="H554" s="150"/>
      <c r="I554" s="150"/>
      <c r="L554" s="150"/>
    </row>
    <row r="555" spans="1:12" s="124" customFormat="1" ht="12.75">
      <c r="A555" s="116"/>
      <c r="E555" s="150"/>
      <c r="H555" s="150"/>
      <c r="I555" s="150"/>
      <c r="L555" s="150"/>
    </row>
    <row r="556" spans="1:12" s="124" customFormat="1" ht="12.75">
      <c r="A556" s="116"/>
      <c r="E556" s="150"/>
      <c r="H556" s="150"/>
      <c r="I556" s="150"/>
      <c r="L556" s="150"/>
    </row>
    <row r="557" spans="1:12" s="124" customFormat="1" ht="12.75">
      <c r="A557" s="116"/>
      <c r="E557" s="150"/>
      <c r="H557" s="150"/>
      <c r="I557" s="150"/>
      <c r="L557" s="150"/>
    </row>
    <row r="558" spans="1:12" s="124" customFormat="1" ht="12.75">
      <c r="A558" s="116"/>
      <c r="E558" s="150"/>
      <c r="H558" s="150"/>
      <c r="I558" s="150"/>
      <c r="L558" s="150"/>
    </row>
    <row r="559" spans="1:12" s="124" customFormat="1" ht="12.75">
      <c r="A559" s="116"/>
      <c r="E559" s="150"/>
      <c r="H559" s="150"/>
      <c r="I559" s="150"/>
      <c r="L559" s="150"/>
    </row>
    <row r="560" spans="1:12" s="124" customFormat="1" ht="12.75">
      <c r="A560" s="116"/>
      <c r="E560" s="150"/>
      <c r="H560" s="150"/>
      <c r="I560" s="150"/>
      <c r="L560" s="150"/>
    </row>
    <row r="561" spans="1:12" s="124" customFormat="1" ht="12.75">
      <c r="A561" s="116"/>
      <c r="E561" s="150"/>
      <c r="H561" s="150"/>
      <c r="I561" s="150"/>
      <c r="L561" s="150"/>
    </row>
    <row r="562" spans="1:12" s="124" customFormat="1" ht="12.75">
      <c r="A562" s="116"/>
      <c r="E562" s="150"/>
      <c r="H562" s="150"/>
      <c r="I562" s="150"/>
      <c r="L562" s="150"/>
    </row>
    <row r="563" spans="1:12" s="124" customFormat="1" ht="12.75">
      <c r="A563" s="116"/>
      <c r="E563" s="150"/>
      <c r="H563" s="150"/>
      <c r="I563" s="150"/>
      <c r="L563" s="150"/>
    </row>
    <row r="564" spans="1:12" s="124" customFormat="1" ht="12.75">
      <c r="A564" s="116"/>
      <c r="E564" s="150"/>
      <c r="H564" s="150"/>
      <c r="I564" s="150"/>
      <c r="L564" s="150"/>
    </row>
    <row r="565" spans="1:12" s="124" customFormat="1" ht="12.75">
      <c r="A565" s="116"/>
      <c r="E565" s="150"/>
      <c r="H565" s="150"/>
      <c r="I565" s="150"/>
      <c r="L565" s="150"/>
    </row>
    <row r="566" spans="1:12" s="124" customFormat="1" ht="12.75">
      <c r="A566" s="116"/>
      <c r="E566" s="150"/>
      <c r="H566" s="150"/>
      <c r="I566" s="150"/>
      <c r="L566" s="150"/>
    </row>
    <row r="567" spans="1:12" s="124" customFormat="1" ht="12.75">
      <c r="A567" s="116"/>
      <c r="E567" s="150"/>
      <c r="H567" s="150"/>
      <c r="I567" s="150"/>
      <c r="L567" s="150"/>
    </row>
    <row r="568" spans="1:12" s="124" customFormat="1" ht="12.75">
      <c r="A568" s="116"/>
      <c r="E568" s="150"/>
      <c r="H568" s="150"/>
      <c r="I568" s="150"/>
      <c r="L568" s="150"/>
    </row>
    <row r="569" spans="1:12" s="124" customFormat="1" ht="12.75">
      <c r="A569" s="116"/>
      <c r="E569" s="150"/>
      <c r="H569" s="150"/>
      <c r="I569" s="150"/>
      <c r="L569" s="150"/>
    </row>
    <row r="570" spans="1:12" s="124" customFormat="1" ht="12.75">
      <c r="A570" s="116"/>
      <c r="E570" s="150"/>
      <c r="H570" s="150"/>
      <c r="I570" s="150"/>
      <c r="L570" s="150"/>
    </row>
    <row r="571" spans="1:12" s="124" customFormat="1" ht="12.75">
      <c r="A571" s="116"/>
      <c r="E571" s="150"/>
      <c r="H571" s="150"/>
      <c r="I571" s="150"/>
      <c r="L571" s="150"/>
    </row>
    <row r="572" spans="1:12" s="124" customFormat="1" ht="12.75">
      <c r="A572" s="116"/>
      <c r="E572" s="150"/>
      <c r="H572" s="150"/>
      <c r="I572" s="150"/>
      <c r="L572" s="150"/>
    </row>
    <row r="573" spans="1:12" s="124" customFormat="1" ht="12.75">
      <c r="A573" s="116"/>
      <c r="E573" s="150"/>
      <c r="H573" s="150"/>
      <c r="I573" s="150"/>
      <c r="L573" s="150"/>
    </row>
    <row r="574" spans="1:12" s="124" customFormat="1" ht="12.75">
      <c r="A574" s="116"/>
      <c r="E574" s="150"/>
      <c r="H574" s="150"/>
      <c r="I574" s="150"/>
      <c r="L574" s="150"/>
    </row>
    <row r="575" spans="1:12" s="124" customFormat="1" ht="12.75">
      <c r="A575" s="116"/>
      <c r="E575" s="150"/>
      <c r="H575" s="150"/>
      <c r="I575" s="150"/>
      <c r="L575" s="150"/>
    </row>
    <row r="576" spans="1:12" s="124" customFormat="1" ht="12.75">
      <c r="A576" s="116"/>
      <c r="E576" s="150"/>
      <c r="H576" s="150"/>
      <c r="I576" s="150"/>
      <c r="L576" s="150"/>
    </row>
    <row r="577" spans="1:12" s="124" customFormat="1" ht="12.75">
      <c r="A577" s="116"/>
      <c r="E577" s="150"/>
      <c r="H577" s="150"/>
      <c r="I577" s="150"/>
      <c r="L577" s="150"/>
    </row>
    <row r="578" spans="1:12" s="124" customFormat="1" ht="12.75">
      <c r="A578" s="116"/>
      <c r="E578" s="150"/>
      <c r="H578" s="150"/>
      <c r="I578" s="150"/>
      <c r="L578" s="150"/>
    </row>
    <row r="579" spans="1:12" s="124" customFormat="1" ht="12.75">
      <c r="A579" s="116"/>
      <c r="E579" s="150"/>
      <c r="H579" s="150"/>
      <c r="I579" s="150"/>
      <c r="L579" s="150"/>
    </row>
    <row r="580" spans="1:12" s="124" customFormat="1" ht="12.75">
      <c r="A580" s="116"/>
      <c r="E580" s="150"/>
      <c r="H580" s="150"/>
      <c r="I580" s="150"/>
      <c r="L580" s="150"/>
    </row>
    <row r="581" spans="1:12" s="124" customFormat="1" ht="12.75">
      <c r="A581" s="116"/>
      <c r="E581" s="150"/>
      <c r="H581" s="150"/>
      <c r="I581" s="150"/>
      <c r="L581" s="150"/>
    </row>
    <row r="582" spans="1:12" s="124" customFormat="1" ht="12.75">
      <c r="A582" s="116"/>
      <c r="E582" s="150"/>
      <c r="H582" s="150"/>
      <c r="I582" s="150"/>
      <c r="L582" s="150"/>
    </row>
    <row r="583" spans="1:12" s="124" customFormat="1" ht="12.75">
      <c r="A583" s="116"/>
      <c r="E583" s="150"/>
      <c r="H583" s="150"/>
      <c r="I583" s="150"/>
      <c r="L583" s="150"/>
    </row>
    <row r="584" spans="1:12" s="124" customFormat="1" ht="12.75">
      <c r="A584" s="116"/>
      <c r="E584" s="150"/>
      <c r="H584" s="150"/>
      <c r="I584" s="150"/>
      <c r="L584" s="150"/>
    </row>
    <row r="585" spans="1:12" s="124" customFormat="1" ht="12.75">
      <c r="A585" s="116"/>
      <c r="E585" s="150"/>
      <c r="H585" s="150"/>
      <c r="I585" s="150"/>
      <c r="L585" s="150"/>
    </row>
    <row r="586" spans="1:12" s="124" customFormat="1" ht="12.75">
      <c r="A586" s="116"/>
      <c r="E586" s="150"/>
      <c r="H586" s="150"/>
      <c r="I586" s="150"/>
      <c r="L586" s="150"/>
    </row>
    <row r="587" spans="1:12" s="124" customFormat="1" ht="12.75">
      <c r="A587" s="116"/>
      <c r="E587" s="150"/>
      <c r="H587" s="150"/>
      <c r="I587" s="150"/>
      <c r="L587" s="150"/>
    </row>
    <row r="588" spans="1:12" s="124" customFormat="1" ht="12.75">
      <c r="A588" s="116"/>
      <c r="E588" s="150"/>
      <c r="H588" s="150"/>
      <c r="I588" s="150"/>
      <c r="L588" s="150"/>
    </row>
    <row r="589" spans="1:12" s="124" customFormat="1" ht="12.75">
      <c r="A589" s="116"/>
      <c r="E589" s="150"/>
      <c r="H589" s="150"/>
      <c r="I589" s="150"/>
      <c r="L589" s="150"/>
    </row>
    <row r="590" spans="1:12" s="124" customFormat="1" ht="12.75">
      <c r="A590" s="116"/>
      <c r="E590" s="150"/>
      <c r="H590" s="150"/>
      <c r="I590" s="150"/>
      <c r="L590" s="150"/>
    </row>
    <row r="591" spans="1:12" s="124" customFormat="1" ht="12.75">
      <c r="A591" s="116"/>
      <c r="E591" s="150"/>
      <c r="H591" s="150"/>
      <c r="I591" s="150"/>
      <c r="L591" s="150"/>
    </row>
    <row r="592" spans="1:12" s="124" customFormat="1" ht="12.75">
      <c r="A592" s="116"/>
      <c r="E592" s="150"/>
      <c r="H592" s="150"/>
      <c r="I592" s="150"/>
      <c r="L592" s="150"/>
    </row>
    <row r="593" spans="1:12" s="124" customFormat="1" ht="12.75">
      <c r="A593" s="116"/>
      <c r="E593" s="150"/>
      <c r="H593" s="150"/>
      <c r="I593" s="150"/>
      <c r="L593" s="150"/>
    </row>
    <row r="594" spans="1:12" s="124" customFormat="1" ht="12.75">
      <c r="A594" s="116"/>
      <c r="E594" s="150"/>
      <c r="H594" s="150"/>
      <c r="I594" s="150"/>
      <c r="L594" s="150"/>
    </row>
    <row r="595" spans="1:12" s="124" customFormat="1" ht="12.75">
      <c r="A595" s="116"/>
      <c r="E595" s="150"/>
      <c r="H595" s="150"/>
      <c r="I595" s="150"/>
      <c r="L595" s="150"/>
    </row>
    <row r="596" spans="1:12" s="124" customFormat="1" ht="12.75">
      <c r="A596" s="116"/>
      <c r="E596" s="150"/>
      <c r="H596" s="150"/>
      <c r="I596" s="150"/>
      <c r="L596" s="150"/>
    </row>
    <row r="597" spans="1:12" s="124" customFormat="1" ht="12.75">
      <c r="A597" s="116"/>
      <c r="E597" s="150"/>
      <c r="H597" s="150"/>
      <c r="I597" s="150"/>
      <c r="L597" s="150"/>
    </row>
    <row r="598" spans="1:12" s="124" customFormat="1" ht="12.75">
      <c r="A598" s="116"/>
      <c r="E598" s="150"/>
      <c r="H598" s="150"/>
      <c r="I598" s="150"/>
      <c r="L598" s="150"/>
    </row>
    <row r="599" spans="1:12" s="124" customFormat="1" ht="12.75">
      <c r="A599" s="116"/>
      <c r="E599" s="150"/>
      <c r="H599" s="150"/>
      <c r="I599" s="150"/>
      <c r="L599" s="150"/>
    </row>
    <row r="600" spans="1:12" s="124" customFormat="1" ht="12.75">
      <c r="A600" s="116"/>
      <c r="E600" s="150"/>
      <c r="H600" s="150"/>
      <c r="I600" s="150"/>
      <c r="L600" s="150"/>
    </row>
    <row r="601" spans="1:12" s="124" customFormat="1" ht="12.75">
      <c r="A601" s="116"/>
      <c r="E601" s="150"/>
      <c r="H601" s="150"/>
      <c r="I601" s="150"/>
      <c r="L601" s="150"/>
    </row>
    <row r="602" spans="1:12" s="124" customFormat="1" ht="12.75">
      <c r="A602" s="116"/>
      <c r="E602" s="150"/>
      <c r="H602" s="150"/>
      <c r="I602" s="150"/>
      <c r="L602" s="150"/>
    </row>
    <row r="603" spans="1:12" s="124" customFormat="1" ht="12.75">
      <c r="A603" s="116"/>
      <c r="E603" s="150"/>
      <c r="H603" s="150"/>
      <c r="I603" s="150"/>
      <c r="L603" s="150"/>
    </row>
    <row r="604" spans="1:12" s="124" customFormat="1" ht="12.75">
      <c r="A604" s="116"/>
      <c r="E604" s="150"/>
      <c r="H604" s="150"/>
      <c r="I604" s="150"/>
      <c r="L604" s="150"/>
    </row>
    <row r="605" spans="1:12" s="124" customFormat="1" ht="12.75">
      <c r="A605" s="116"/>
      <c r="E605" s="150"/>
      <c r="H605" s="150"/>
      <c r="I605" s="150"/>
      <c r="L605" s="150"/>
    </row>
    <row r="606" spans="1:12" s="124" customFormat="1" ht="12.75">
      <c r="A606" s="116"/>
      <c r="E606" s="150"/>
      <c r="H606" s="150"/>
      <c r="I606" s="150"/>
      <c r="L606" s="150"/>
    </row>
    <row r="607" spans="1:12" s="124" customFormat="1" ht="12.75">
      <c r="A607" s="116"/>
      <c r="E607" s="150"/>
      <c r="H607" s="150"/>
      <c r="I607" s="150"/>
      <c r="L607" s="150"/>
    </row>
    <row r="608" spans="1:12" s="124" customFormat="1" ht="12.75">
      <c r="A608" s="116"/>
      <c r="E608" s="150"/>
      <c r="H608" s="150"/>
      <c r="I608" s="150"/>
      <c r="L608" s="150"/>
    </row>
    <row r="609" spans="1:12" s="124" customFormat="1" ht="12.75">
      <c r="A609" s="116"/>
      <c r="E609" s="150"/>
      <c r="H609" s="150"/>
      <c r="I609" s="150"/>
      <c r="L609" s="150"/>
    </row>
    <row r="610" spans="1:12" s="124" customFormat="1" ht="12.75">
      <c r="A610" s="116"/>
      <c r="E610" s="150"/>
      <c r="H610" s="150"/>
      <c r="I610" s="150"/>
      <c r="L610" s="150"/>
    </row>
    <row r="611" spans="1:12" s="124" customFormat="1" ht="12.75">
      <c r="A611" s="116"/>
      <c r="E611" s="150"/>
      <c r="H611" s="150"/>
      <c r="I611" s="150"/>
      <c r="L611" s="150"/>
    </row>
    <row r="612" spans="1:12" s="124" customFormat="1" ht="12.75">
      <c r="A612" s="116"/>
      <c r="E612" s="150"/>
      <c r="H612" s="150"/>
      <c r="I612" s="150"/>
      <c r="L612" s="150"/>
    </row>
    <row r="613" spans="1:12" s="124" customFormat="1" ht="12.75">
      <c r="A613" s="116"/>
      <c r="E613" s="150"/>
      <c r="H613" s="150"/>
      <c r="I613" s="150"/>
      <c r="L613" s="150"/>
    </row>
    <row r="614" spans="1:12" s="124" customFormat="1" ht="12.75">
      <c r="A614" s="116"/>
      <c r="E614" s="150"/>
      <c r="H614" s="150"/>
      <c r="I614" s="150"/>
      <c r="L614" s="150"/>
    </row>
    <row r="615" spans="1:12" s="124" customFormat="1" ht="12.75">
      <c r="A615" s="116"/>
      <c r="E615" s="150"/>
      <c r="H615" s="150"/>
      <c r="I615" s="150"/>
      <c r="L615" s="150"/>
    </row>
    <row r="616" spans="1:12" s="124" customFormat="1" ht="12.75">
      <c r="A616" s="116"/>
      <c r="E616" s="150"/>
      <c r="H616" s="150"/>
      <c r="I616" s="150"/>
      <c r="L616" s="150"/>
    </row>
    <row r="617" spans="1:12" s="124" customFormat="1" ht="12.75">
      <c r="A617" s="116"/>
      <c r="E617" s="150"/>
      <c r="H617" s="150"/>
      <c r="I617" s="150"/>
      <c r="L617" s="150"/>
    </row>
    <row r="618" spans="1:12" s="124" customFormat="1" ht="12.75">
      <c r="A618" s="116"/>
      <c r="E618" s="150"/>
      <c r="H618" s="150"/>
      <c r="I618" s="150"/>
      <c r="L618" s="150"/>
    </row>
    <row r="619" spans="1:12" s="124" customFormat="1" ht="12.75">
      <c r="A619" s="116"/>
      <c r="E619" s="150"/>
      <c r="H619" s="150"/>
      <c r="I619" s="150"/>
      <c r="L619" s="150"/>
    </row>
    <row r="620" spans="1:12" s="124" customFormat="1" ht="12.75">
      <c r="A620" s="116"/>
      <c r="E620" s="150"/>
      <c r="H620" s="150"/>
      <c r="I620" s="150"/>
      <c r="L620" s="150"/>
    </row>
    <row r="621" spans="1:12" s="124" customFormat="1" ht="12.75">
      <c r="A621" s="116"/>
      <c r="E621" s="150"/>
      <c r="H621" s="150"/>
      <c r="I621" s="150"/>
      <c r="L621" s="150"/>
    </row>
    <row r="622" spans="1:12" s="124" customFormat="1" ht="12.75">
      <c r="A622" s="116"/>
      <c r="E622" s="150"/>
      <c r="H622" s="150"/>
      <c r="I622" s="150"/>
      <c r="L622" s="150"/>
    </row>
    <row r="623" spans="1:12" s="124" customFormat="1" ht="12.75">
      <c r="A623" s="116"/>
      <c r="E623" s="150"/>
      <c r="H623" s="150"/>
      <c r="I623" s="150"/>
      <c r="L623" s="150"/>
    </row>
    <row r="624" spans="1:12" s="124" customFormat="1" ht="12.75">
      <c r="A624" s="116"/>
      <c r="E624" s="150"/>
      <c r="H624" s="150"/>
      <c r="I624" s="150"/>
      <c r="L624" s="150"/>
    </row>
    <row r="625" spans="1:12" s="124" customFormat="1" ht="12.75">
      <c r="A625" s="116"/>
      <c r="E625" s="150"/>
      <c r="H625" s="150"/>
      <c r="I625" s="150"/>
      <c r="L625" s="150"/>
    </row>
    <row r="626" spans="1:12" s="124" customFormat="1" ht="12.75">
      <c r="A626" s="116"/>
      <c r="E626" s="150"/>
      <c r="H626" s="150"/>
      <c r="I626" s="150"/>
      <c r="L626" s="150"/>
    </row>
    <row r="627" spans="1:12" s="124" customFormat="1" ht="12.75">
      <c r="A627" s="116"/>
      <c r="E627" s="150"/>
      <c r="H627" s="150"/>
      <c r="I627" s="150"/>
      <c r="L627" s="150"/>
    </row>
    <row r="628" spans="1:12" s="124" customFormat="1" ht="12.75">
      <c r="A628" s="116"/>
      <c r="E628" s="150"/>
      <c r="H628" s="150"/>
      <c r="I628" s="150"/>
      <c r="L628" s="150"/>
    </row>
    <row r="629" spans="1:12" s="124" customFormat="1" ht="12.75">
      <c r="A629" s="116"/>
      <c r="E629" s="150"/>
      <c r="H629" s="150"/>
      <c r="I629" s="150"/>
      <c r="L629" s="150"/>
    </row>
    <row r="630" spans="1:12" s="124" customFormat="1" ht="12.75">
      <c r="A630" s="116"/>
      <c r="E630" s="150"/>
      <c r="H630" s="150"/>
      <c r="I630" s="150"/>
      <c r="L630" s="150"/>
    </row>
    <row r="631" spans="1:12" s="124" customFormat="1" ht="12.75">
      <c r="A631" s="116"/>
      <c r="E631" s="150"/>
      <c r="H631" s="150"/>
      <c r="I631" s="150"/>
      <c r="L631" s="150"/>
    </row>
    <row r="632" spans="1:12" s="124" customFormat="1" ht="12.75">
      <c r="A632" s="116"/>
      <c r="E632" s="150"/>
      <c r="H632" s="150"/>
      <c r="I632" s="150"/>
      <c r="L632" s="150"/>
    </row>
    <row r="633" spans="1:12" s="124" customFormat="1" ht="12.75">
      <c r="A633" s="116"/>
      <c r="E633" s="150"/>
      <c r="H633" s="150"/>
      <c r="I633" s="150"/>
      <c r="L633" s="150"/>
    </row>
    <row r="634" spans="1:12" s="124" customFormat="1" ht="12.75">
      <c r="A634" s="116"/>
      <c r="E634" s="150"/>
      <c r="H634" s="150"/>
      <c r="I634" s="150"/>
      <c r="L634" s="150"/>
    </row>
    <row r="635" spans="1:12" s="124" customFormat="1" ht="12.75">
      <c r="A635" s="116"/>
      <c r="E635" s="150"/>
      <c r="H635" s="150"/>
      <c r="I635" s="150"/>
      <c r="L635" s="150"/>
    </row>
    <row r="636" spans="1:12" s="124" customFormat="1" ht="12.75">
      <c r="A636" s="116"/>
      <c r="E636" s="150"/>
      <c r="H636" s="150"/>
      <c r="I636" s="150"/>
      <c r="L636" s="150"/>
    </row>
    <row r="637" spans="1:12" s="124" customFormat="1" ht="12.75">
      <c r="A637" s="116"/>
      <c r="E637" s="150"/>
      <c r="H637" s="150"/>
      <c r="I637" s="150"/>
      <c r="L637" s="150"/>
    </row>
    <row r="638" spans="1:12" s="124" customFormat="1" ht="12.75">
      <c r="A638" s="116"/>
      <c r="E638" s="150"/>
      <c r="H638" s="150"/>
      <c r="I638" s="150"/>
      <c r="L638" s="150"/>
    </row>
    <row r="639" spans="1:12" s="124" customFormat="1" ht="12.75">
      <c r="A639" s="116"/>
      <c r="E639" s="150"/>
      <c r="H639" s="150"/>
      <c r="I639" s="150"/>
      <c r="L639" s="150"/>
    </row>
    <row r="640" spans="1:12" s="124" customFormat="1" ht="12.75">
      <c r="A640" s="116"/>
      <c r="E640" s="150"/>
      <c r="H640" s="150"/>
      <c r="I640" s="150"/>
      <c r="L640" s="150"/>
    </row>
    <row r="641" spans="1:12" s="124" customFormat="1" ht="12.75">
      <c r="A641" s="116"/>
      <c r="E641" s="150"/>
      <c r="H641" s="150"/>
      <c r="I641" s="150"/>
      <c r="L641" s="150"/>
    </row>
    <row r="642" spans="1:12" s="124" customFormat="1" ht="12.75">
      <c r="A642" s="116"/>
      <c r="E642" s="150"/>
      <c r="H642" s="150"/>
      <c r="I642" s="150"/>
      <c r="L642" s="150"/>
    </row>
    <row r="643" spans="1:12" s="124" customFormat="1" ht="12.75">
      <c r="A643" s="116"/>
      <c r="E643" s="150"/>
      <c r="H643" s="150"/>
      <c r="I643" s="150"/>
      <c r="L643" s="150"/>
    </row>
    <row r="644" spans="1:12" s="124" customFormat="1" ht="12.75">
      <c r="A644" s="116"/>
      <c r="E644" s="150"/>
      <c r="H644" s="150"/>
      <c r="I644" s="150"/>
      <c r="L644" s="150"/>
    </row>
    <row r="645" spans="1:12" s="124" customFormat="1" ht="12.75">
      <c r="A645" s="116"/>
      <c r="E645" s="150"/>
      <c r="H645" s="150"/>
      <c r="I645" s="150"/>
      <c r="L645" s="150"/>
    </row>
    <row r="646" spans="1:12" s="124" customFormat="1" ht="12.75">
      <c r="A646" s="116"/>
      <c r="E646" s="150"/>
      <c r="H646" s="150"/>
      <c r="I646" s="150"/>
      <c r="L646" s="150"/>
    </row>
    <row r="647" spans="1:12" s="124" customFormat="1" ht="12.75">
      <c r="A647" s="116"/>
      <c r="E647" s="150"/>
      <c r="H647" s="150"/>
      <c r="I647" s="150"/>
      <c r="L647" s="150"/>
    </row>
    <row r="648" spans="1:12" s="124" customFormat="1" ht="12.75">
      <c r="A648" s="116"/>
      <c r="E648" s="150"/>
      <c r="H648" s="150"/>
      <c r="I648" s="150"/>
      <c r="L648" s="150"/>
    </row>
    <row r="649" spans="1:12" s="124" customFormat="1" ht="12.75">
      <c r="A649" s="116"/>
      <c r="E649" s="150"/>
      <c r="H649" s="150"/>
      <c r="I649" s="150"/>
      <c r="L649" s="150"/>
    </row>
    <row r="650" spans="1:12" s="124" customFormat="1" ht="12.75">
      <c r="A650" s="116"/>
      <c r="E650" s="150"/>
      <c r="H650" s="150"/>
      <c r="I650" s="150"/>
      <c r="L650" s="150"/>
    </row>
    <row r="651" spans="1:12" s="124" customFormat="1" ht="12.75">
      <c r="A651" s="116"/>
      <c r="E651" s="150"/>
      <c r="H651" s="150"/>
      <c r="I651" s="150"/>
      <c r="L651" s="150"/>
    </row>
    <row r="652" spans="1:12" s="124" customFormat="1" ht="12.75">
      <c r="A652" s="116"/>
      <c r="E652" s="150"/>
      <c r="H652" s="150"/>
      <c r="I652" s="150"/>
      <c r="L652" s="150"/>
    </row>
    <row r="653" spans="1:12" s="124" customFormat="1" ht="12.75">
      <c r="A653" s="116"/>
      <c r="E653" s="150"/>
      <c r="H653" s="150"/>
      <c r="I653" s="150"/>
      <c r="L653" s="150"/>
    </row>
    <row r="654" spans="1:12" s="124" customFormat="1" ht="12.75">
      <c r="A654" s="116"/>
      <c r="E654" s="150"/>
      <c r="H654" s="150"/>
      <c r="I654" s="150"/>
      <c r="L654" s="150"/>
    </row>
    <row r="655" spans="1:12" s="124" customFormat="1" ht="12.75">
      <c r="A655" s="116"/>
      <c r="E655" s="150"/>
      <c r="H655" s="150"/>
      <c r="I655" s="150"/>
      <c r="L655" s="150"/>
    </row>
    <row r="656" spans="1:12" s="124" customFormat="1" ht="12.75">
      <c r="A656" s="116"/>
      <c r="E656" s="150"/>
      <c r="H656" s="150"/>
      <c r="I656" s="150"/>
      <c r="L656" s="150"/>
    </row>
    <row r="657" spans="1:12" s="124" customFormat="1" ht="12.75">
      <c r="A657" s="116"/>
      <c r="E657" s="150"/>
      <c r="H657" s="150"/>
      <c r="I657" s="150"/>
      <c r="L657" s="150"/>
    </row>
    <row r="658" spans="1:12" s="124" customFormat="1" ht="12.75">
      <c r="A658" s="116"/>
      <c r="E658" s="150"/>
      <c r="H658" s="150"/>
      <c r="I658" s="150"/>
      <c r="L658" s="150"/>
    </row>
    <row r="659" spans="1:12" s="124" customFormat="1" ht="12.75">
      <c r="A659" s="116"/>
      <c r="E659" s="150"/>
      <c r="H659" s="150"/>
      <c r="I659" s="150"/>
      <c r="L659" s="150"/>
    </row>
    <row r="660" spans="1:12" s="124" customFormat="1" ht="12.75">
      <c r="A660" s="116"/>
      <c r="E660" s="150"/>
      <c r="H660" s="150"/>
      <c r="I660" s="150"/>
      <c r="L660" s="150"/>
    </row>
    <row r="661" spans="1:12" s="124" customFormat="1" ht="12.75">
      <c r="A661" s="116"/>
      <c r="E661" s="150"/>
      <c r="H661" s="150"/>
      <c r="I661" s="150"/>
      <c r="L661" s="150"/>
    </row>
    <row r="662" spans="1:12" s="124" customFormat="1" ht="12.75">
      <c r="A662" s="116"/>
      <c r="E662" s="150"/>
      <c r="H662" s="150"/>
      <c r="I662" s="150"/>
      <c r="L662" s="150"/>
    </row>
    <row r="663" spans="1:12" s="124" customFormat="1" ht="12.75">
      <c r="A663" s="116"/>
      <c r="E663" s="150"/>
      <c r="H663" s="150"/>
      <c r="I663" s="150"/>
      <c r="L663" s="150"/>
    </row>
    <row r="664" spans="1:12" s="124" customFormat="1" ht="12.75">
      <c r="A664" s="116"/>
      <c r="E664" s="150"/>
      <c r="H664" s="150"/>
      <c r="I664" s="150"/>
      <c r="L664" s="150"/>
    </row>
    <row r="665" spans="1:12" s="124" customFormat="1" ht="12.75">
      <c r="A665" s="116"/>
      <c r="E665" s="150"/>
      <c r="H665" s="150"/>
      <c r="I665" s="150"/>
      <c r="L665" s="150"/>
    </row>
    <row r="666" spans="1:12" s="124" customFormat="1" ht="12.75">
      <c r="A666" s="116"/>
      <c r="E666" s="150"/>
      <c r="H666" s="150"/>
      <c r="I666" s="150"/>
      <c r="L666" s="150"/>
    </row>
    <row r="667" spans="1:12" s="124" customFormat="1" ht="12.75">
      <c r="A667" s="116"/>
      <c r="E667" s="150"/>
      <c r="H667" s="150"/>
      <c r="I667" s="150"/>
      <c r="L667" s="150"/>
    </row>
    <row r="668" spans="1:12" s="124" customFormat="1" ht="12.75">
      <c r="A668" s="116"/>
      <c r="E668" s="150"/>
      <c r="H668" s="150"/>
      <c r="I668" s="150"/>
      <c r="L668" s="150"/>
    </row>
    <row r="669" spans="1:12" s="124" customFormat="1" ht="12.75">
      <c r="A669" s="116"/>
      <c r="E669" s="150"/>
      <c r="H669" s="150"/>
      <c r="I669" s="150"/>
      <c r="L669" s="150"/>
    </row>
    <row r="670" spans="1:12" s="124" customFormat="1" ht="12.75">
      <c r="A670" s="116"/>
      <c r="E670" s="150"/>
      <c r="H670" s="150"/>
      <c r="I670" s="150"/>
      <c r="L670" s="150"/>
    </row>
    <row r="671" spans="1:12" s="124" customFormat="1" ht="12.75">
      <c r="A671" s="116"/>
      <c r="E671" s="150"/>
      <c r="H671" s="150"/>
      <c r="I671" s="150"/>
      <c r="L671" s="150"/>
    </row>
    <row r="672" spans="1:12" s="124" customFormat="1" ht="12.75">
      <c r="A672" s="116"/>
      <c r="E672" s="150"/>
      <c r="H672" s="150"/>
      <c r="I672" s="150"/>
      <c r="L672" s="150"/>
    </row>
    <row r="673" spans="1:12" s="124" customFormat="1" ht="12.75">
      <c r="A673" s="116"/>
      <c r="E673" s="150"/>
      <c r="H673" s="150"/>
      <c r="I673" s="150"/>
      <c r="L673" s="150"/>
    </row>
    <row r="674" spans="1:12" s="124" customFormat="1" ht="12.75">
      <c r="A674" s="116"/>
      <c r="E674" s="150"/>
      <c r="H674" s="150"/>
      <c r="I674" s="150"/>
      <c r="L674" s="150"/>
    </row>
    <row r="675" spans="1:12" s="124" customFormat="1" ht="12.75">
      <c r="A675" s="116"/>
      <c r="E675" s="150"/>
      <c r="H675" s="150"/>
      <c r="I675" s="150"/>
      <c r="L675" s="150"/>
    </row>
    <row r="676" spans="1:12" s="124" customFormat="1" ht="12.75">
      <c r="A676" s="116"/>
      <c r="E676" s="150"/>
      <c r="H676" s="150"/>
      <c r="I676" s="150"/>
      <c r="L676" s="150"/>
    </row>
    <row r="677" spans="1:12" s="124" customFormat="1" ht="12.75">
      <c r="A677" s="116"/>
      <c r="E677" s="150"/>
      <c r="H677" s="150"/>
      <c r="I677" s="150"/>
      <c r="L677" s="150"/>
    </row>
    <row r="678" spans="1:12" s="124" customFormat="1" ht="12.75">
      <c r="A678" s="116"/>
      <c r="E678" s="150"/>
      <c r="H678" s="150"/>
      <c r="I678" s="150"/>
      <c r="L678" s="150"/>
    </row>
    <row r="679" spans="1:12" s="124" customFormat="1" ht="12.75">
      <c r="A679" s="116"/>
      <c r="E679" s="150"/>
      <c r="H679" s="150"/>
      <c r="I679" s="150"/>
      <c r="L679" s="150"/>
    </row>
    <row r="680" spans="1:12" s="124" customFormat="1" ht="12.75">
      <c r="A680" s="116"/>
      <c r="E680" s="150"/>
      <c r="H680" s="150"/>
      <c r="I680" s="150"/>
      <c r="L680" s="150"/>
    </row>
    <row r="681" spans="1:12" s="124" customFormat="1" ht="12.75">
      <c r="A681" s="116"/>
      <c r="E681" s="150"/>
      <c r="H681" s="150"/>
      <c r="I681" s="150"/>
      <c r="L681" s="150"/>
    </row>
    <row r="682" spans="1:12" s="124" customFormat="1" ht="12.75">
      <c r="A682" s="116"/>
      <c r="E682" s="150"/>
      <c r="H682" s="150"/>
      <c r="I682" s="150"/>
      <c r="L682" s="150"/>
    </row>
    <row r="683" spans="1:12" s="124" customFormat="1" ht="12.75">
      <c r="A683" s="116"/>
      <c r="E683" s="150"/>
      <c r="H683" s="150"/>
      <c r="I683" s="150"/>
      <c r="L683" s="150"/>
    </row>
    <row r="684" spans="1:12" s="124" customFormat="1" ht="12.75">
      <c r="A684" s="116"/>
      <c r="E684" s="150"/>
      <c r="H684" s="150"/>
      <c r="I684" s="150"/>
      <c r="L684" s="150"/>
    </row>
    <row r="685" spans="1:12" s="124" customFormat="1" ht="12.75">
      <c r="A685" s="116"/>
      <c r="E685" s="150"/>
      <c r="H685" s="150"/>
      <c r="I685" s="150"/>
      <c r="L685" s="150"/>
    </row>
    <row r="686" spans="1:12" s="124" customFormat="1" ht="12.75">
      <c r="A686" s="116"/>
      <c r="E686" s="150"/>
      <c r="H686" s="150"/>
      <c r="I686" s="150"/>
      <c r="L686" s="150"/>
    </row>
    <row r="687" spans="1:12" s="124" customFormat="1" ht="12.75">
      <c r="A687" s="116"/>
      <c r="E687" s="150"/>
      <c r="H687" s="150"/>
      <c r="I687" s="150"/>
      <c r="L687" s="150"/>
    </row>
    <row r="688" spans="1:12" s="124" customFormat="1" ht="12.75">
      <c r="A688" s="116"/>
      <c r="E688" s="150"/>
      <c r="H688" s="150"/>
      <c r="I688" s="150"/>
      <c r="L688" s="150"/>
    </row>
    <row r="689" spans="1:12" s="124" customFormat="1" ht="12.75">
      <c r="A689" s="116"/>
      <c r="E689" s="150"/>
      <c r="H689" s="150"/>
      <c r="I689" s="150"/>
      <c r="L689" s="150"/>
    </row>
    <row r="690" spans="1:12" s="124" customFormat="1" ht="12.75">
      <c r="A690" s="116"/>
      <c r="E690" s="150"/>
      <c r="H690" s="150"/>
      <c r="I690" s="150"/>
      <c r="L690" s="150"/>
    </row>
    <row r="691" spans="1:12" s="124" customFormat="1" ht="12.75">
      <c r="A691" s="116"/>
      <c r="E691" s="150"/>
      <c r="H691" s="150"/>
      <c r="I691" s="150"/>
      <c r="L691" s="150"/>
    </row>
    <row r="692" spans="1:12" s="124" customFormat="1" ht="12.75">
      <c r="A692" s="116"/>
      <c r="E692" s="150"/>
      <c r="H692" s="150"/>
      <c r="I692" s="150"/>
      <c r="L692" s="150"/>
    </row>
    <row r="693" spans="1:12" s="124" customFormat="1" ht="12.75">
      <c r="A693" s="116"/>
      <c r="E693" s="150"/>
      <c r="H693" s="150"/>
      <c r="I693" s="150"/>
      <c r="L693" s="150"/>
    </row>
    <row r="694" spans="1:12" s="124" customFormat="1" ht="12.75">
      <c r="A694" s="116"/>
      <c r="E694" s="150"/>
      <c r="H694" s="150"/>
      <c r="I694" s="150"/>
      <c r="L694" s="150"/>
    </row>
    <row r="695" spans="1:12" s="124" customFormat="1" ht="12.75">
      <c r="A695" s="116"/>
      <c r="E695" s="150"/>
      <c r="H695" s="150"/>
      <c r="I695" s="150"/>
      <c r="L695" s="150"/>
    </row>
    <row r="696" spans="1:12" s="124" customFormat="1" ht="12.75">
      <c r="A696" s="116"/>
      <c r="E696" s="150"/>
      <c r="H696" s="150"/>
      <c r="I696" s="150"/>
      <c r="L696" s="150"/>
    </row>
    <row r="697" spans="1:12" s="124" customFormat="1" ht="12.75">
      <c r="A697" s="116"/>
      <c r="E697" s="150"/>
      <c r="H697" s="150"/>
      <c r="I697" s="150"/>
      <c r="L697" s="150"/>
    </row>
    <row r="698" spans="1:12" s="124" customFormat="1" ht="12.75">
      <c r="A698" s="116"/>
      <c r="E698" s="150"/>
      <c r="H698" s="150"/>
      <c r="I698" s="150"/>
      <c r="L698" s="150"/>
    </row>
    <row r="699" spans="1:12" s="124" customFormat="1" ht="12.75">
      <c r="A699" s="116"/>
      <c r="E699" s="150"/>
      <c r="H699" s="150"/>
      <c r="I699" s="150"/>
      <c r="L699" s="150"/>
    </row>
    <row r="700" spans="1:12" s="124" customFormat="1" ht="12.75">
      <c r="A700" s="116"/>
      <c r="E700" s="150"/>
      <c r="H700" s="150"/>
      <c r="I700" s="150"/>
      <c r="L700" s="150"/>
    </row>
    <row r="701" spans="1:12" s="124" customFormat="1" ht="12.75">
      <c r="A701" s="116"/>
      <c r="E701" s="150"/>
      <c r="H701" s="150"/>
      <c r="I701" s="150"/>
      <c r="L701" s="150"/>
    </row>
    <row r="702" spans="1:12" s="124" customFormat="1" ht="12.75">
      <c r="A702" s="116"/>
      <c r="E702" s="150"/>
      <c r="H702" s="150"/>
      <c r="I702" s="150"/>
      <c r="L702" s="150"/>
    </row>
    <row r="703" spans="1:12" s="124" customFormat="1" ht="12.75">
      <c r="A703" s="116"/>
      <c r="E703" s="150"/>
      <c r="H703" s="150"/>
      <c r="I703" s="150"/>
      <c r="L703" s="150"/>
    </row>
    <row r="704" spans="1:12" s="124" customFormat="1" ht="12.75">
      <c r="A704" s="116"/>
      <c r="E704" s="150"/>
      <c r="H704" s="150"/>
      <c r="I704" s="150"/>
      <c r="L704" s="150"/>
    </row>
    <row r="705" spans="1:12" s="124" customFormat="1" ht="12.75">
      <c r="A705" s="116"/>
      <c r="E705" s="150"/>
      <c r="H705" s="150"/>
      <c r="I705" s="150"/>
      <c r="L705" s="150"/>
    </row>
    <row r="706" spans="1:12" s="124" customFormat="1" ht="12.75">
      <c r="A706" s="116"/>
      <c r="E706" s="150"/>
      <c r="H706" s="150"/>
      <c r="I706" s="150"/>
      <c r="L706" s="150"/>
    </row>
    <row r="707" spans="1:12" s="124" customFormat="1" ht="12.75">
      <c r="A707" s="116"/>
      <c r="E707" s="150"/>
      <c r="H707" s="150"/>
      <c r="I707" s="150"/>
      <c r="L707" s="150"/>
    </row>
    <row r="708" spans="1:12" s="124" customFormat="1" ht="12.75">
      <c r="A708" s="116"/>
      <c r="E708" s="150"/>
      <c r="H708" s="150"/>
      <c r="I708" s="150"/>
      <c r="L708" s="150"/>
    </row>
    <row r="709" spans="1:12" s="124" customFormat="1" ht="12.75">
      <c r="A709" s="116"/>
      <c r="E709" s="150"/>
      <c r="H709" s="150"/>
      <c r="I709" s="150"/>
      <c r="L709" s="150"/>
    </row>
    <row r="710" spans="1:12" s="124" customFormat="1" ht="12.75">
      <c r="A710" s="116"/>
      <c r="E710" s="150"/>
      <c r="H710" s="150"/>
      <c r="I710" s="150"/>
      <c r="L710" s="150"/>
    </row>
    <row r="711" spans="1:12" s="124" customFormat="1" ht="12.75">
      <c r="A711" s="116"/>
      <c r="E711" s="150"/>
      <c r="H711" s="150"/>
      <c r="I711" s="150"/>
      <c r="L711" s="150"/>
    </row>
    <row r="712" spans="1:12" s="124" customFormat="1" ht="12.75">
      <c r="A712" s="116"/>
      <c r="E712" s="150"/>
      <c r="H712" s="150"/>
      <c r="I712" s="150"/>
      <c r="L712" s="150"/>
    </row>
    <row r="713" spans="1:12" s="124" customFormat="1" ht="12.75">
      <c r="A713" s="116"/>
      <c r="E713" s="150"/>
      <c r="H713" s="150"/>
      <c r="I713" s="150"/>
      <c r="L713" s="150"/>
    </row>
    <row r="714" spans="1:12" s="124" customFormat="1" ht="12.75">
      <c r="A714" s="116"/>
      <c r="E714" s="150"/>
      <c r="H714" s="150"/>
      <c r="I714" s="150"/>
      <c r="L714" s="150"/>
    </row>
    <row r="715" spans="1:12" s="124" customFormat="1" ht="12.75">
      <c r="A715" s="116"/>
      <c r="E715" s="150"/>
      <c r="H715" s="150"/>
      <c r="I715" s="150"/>
      <c r="L715" s="150"/>
    </row>
    <row r="716" spans="1:12" s="124" customFormat="1" ht="12.75">
      <c r="A716" s="116"/>
      <c r="E716" s="150"/>
      <c r="H716" s="150"/>
      <c r="I716" s="150"/>
      <c r="L716" s="150"/>
    </row>
    <row r="717" spans="1:12" s="124" customFormat="1" ht="12.75">
      <c r="A717" s="116"/>
      <c r="E717" s="150"/>
      <c r="H717" s="150"/>
      <c r="I717" s="150"/>
      <c r="L717" s="150"/>
    </row>
    <row r="718" spans="1:12" s="124" customFormat="1" ht="12.75">
      <c r="A718" s="116"/>
      <c r="E718" s="150"/>
      <c r="H718" s="150"/>
      <c r="I718" s="150"/>
      <c r="L718" s="150"/>
    </row>
    <row r="719" spans="1:12" s="124" customFormat="1" ht="12.75">
      <c r="A719" s="116"/>
      <c r="E719" s="150"/>
      <c r="H719" s="150"/>
      <c r="I719" s="150"/>
      <c r="L719" s="150"/>
    </row>
    <row r="720" spans="1:12" s="124" customFormat="1" ht="12.75">
      <c r="A720" s="116"/>
      <c r="E720" s="150"/>
      <c r="H720" s="150"/>
      <c r="I720" s="150"/>
      <c r="L720" s="150"/>
    </row>
    <row r="721" spans="1:12" s="124" customFormat="1" ht="12.75">
      <c r="A721" s="116"/>
      <c r="E721" s="150"/>
      <c r="H721" s="150"/>
      <c r="I721" s="150"/>
      <c r="L721" s="150"/>
    </row>
    <row r="722" spans="1:12" s="124" customFormat="1" ht="12.75">
      <c r="A722" s="116"/>
      <c r="E722" s="150"/>
      <c r="H722" s="150"/>
      <c r="I722" s="150"/>
      <c r="L722" s="150"/>
    </row>
    <row r="723" spans="1:12" s="124" customFormat="1" ht="12.75">
      <c r="A723" s="116"/>
      <c r="E723" s="150"/>
      <c r="H723" s="150"/>
      <c r="I723" s="150"/>
      <c r="L723" s="150"/>
    </row>
    <row r="724" spans="1:12" s="124" customFormat="1" ht="12.75">
      <c r="A724" s="116"/>
      <c r="E724" s="150"/>
      <c r="H724" s="150"/>
      <c r="I724" s="150"/>
      <c r="L724" s="150"/>
    </row>
    <row r="725" spans="1:12" s="124" customFormat="1" ht="12.75">
      <c r="A725" s="116"/>
      <c r="E725" s="150"/>
      <c r="H725" s="150"/>
      <c r="I725" s="150"/>
      <c r="L725" s="150"/>
    </row>
    <row r="726" spans="1:12" s="124" customFormat="1" ht="12.75">
      <c r="A726" s="116"/>
      <c r="E726" s="150"/>
      <c r="H726" s="150"/>
      <c r="I726" s="150"/>
      <c r="L726" s="150"/>
    </row>
    <row r="727" spans="1:12" s="124" customFormat="1" ht="12.75">
      <c r="A727" s="116"/>
      <c r="E727" s="150"/>
      <c r="H727" s="150"/>
      <c r="I727" s="150"/>
      <c r="L727" s="150"/>
    </row>
    <row r="728" spans="1:12" s="124" customFormat="1" ht="12.75">
      <c r="A728" s="116"/>
      <c r="E728" s="150"/>
      <c r="H728" s="150"/>
      <c r="I728" s="150"/>
      <c r="L728" s="150"/>
    </row>
    <row r="729" spans="1:12" s="124" customFormat="1" ht="12.75">
      <c r="A729" s="116"/>
      <c r="E729" s="150"/>
      <c r="H729" s="150"/>
      <c r="I729" s="150"/>
      <c r="L729" s="150"/>
    </row>
    <row r="730" spans="1:12" s="124" customFormat="1" ht="12.75">
      <c r="A730" s="116"/>
      <c r="E730" s="150"/>
      <c r="H730" s="150"/>
      <c r="I730" s="150"/>
      <c r="L730" s="150"/>
    </row>
    <row r="731" spans="1:12" s="124" customFormat="1" ht="12.75">
      <c r="A731" s="116"/>
      <c r="E731" s="150"/>
      <c r="H731" s="150"/>
      <c r="I731" s="150"/>
      <c r="L731" s="150"/>
    </row>
    <row r="732" spans="1:12" s="124" customFormat="1" ht="12.75">
      <c r="A732" s="116"/>
      <c r="E732" s="150"/>
      <c r="H732" s="150"/>
      <c r="I732" s="150"/>
      <c r="L732" s="150"/>
    </row>
    <row r="733" spans="1:12" s="124" customFormat="1" ht="12.75">
      <c r="A733" s="116"/>
      <c r="E733" s="150"/>
      <c r="H733" s="150"/>
      <c r="I733" s="150"/>
      <c r="L733" s="150"/>
    </row>
    <row r="734" spans="1:12" s="124" customFormat="1" ht="12.75">
      <c r="A734" s="116"/>
      <c r="E734" s="150"/>
      <c r="H734" s="150"/>
      <c r="I734" s="150"/>
      <c r="L734" s="150"/>
    </row>
    <row r="735" spans="1:12" s="124" customFormat="1" ht="12.75">
      <c r="A735" s="116"/>
      <c r="E735" s="150"/>
      <c r="H735" s="150"/>
      <c r="I735" s="150"/>
      <c r="L735" s="150"/>
    </row>
    <row r="736" spans="1:12" s="124" customFormat="1" ht="12.75">
      <c r="A736" s="116"/>
      <c r="E736" s="150"/>
      <c r="H736" s="150"/>
      <c r="I736" s="150"/>
      <c r="L736" s="150"/>
    </row>
    <row r="737" spans="1:12" s="124" customFormat="1" ht="12.75">
      <c r="A737" s="116"/>
      <c r="E737" s="150"/>
      <c r="H737" s="150"/>
      <c r="I737" s="150"/>
      <c r="L737" s="150"/>
    </row>
    <row r="738" spans="1:12" s="124" customFormat="1" ht="12.75">
      <c r="A738" s="116"/>
      <c r="E738" s="150"/>
      <c r="H738" s="150"/>
      <c r="I738" s="150"/>
      <c r="L738" s="150"/>
    </row>
    <row r="739" spans="1:12" s="124" customFormat="1" ht="12.75">
      <c r="A739" s="116"/>
      <c r="E739" s="150"/>
      <c r="H739" s="150"/>
      <c r="I739" s="150"/>
      <c r="L739" s="150"/>
    </row>
    <row r="740" spans="1:12" s="124" customFormat="1" ht="12.75">
      <c r="A740" s="116"/>
      <c r="E740" s="150"/>
      <c r="H740" s="150"/>
      <c r="I740" s="150"/>
      <c r="L740" s="150"/>
    </row>
    <row r="741" spans="1:12" s="124" customFormat="1" ht="12.75">
      <c r="A741" s="116"/>
      <c r="E741" s="150"/>
      <c r="H741" s="150"/>
      <c r="I741" s="150"/>
      <c r="L741" s="150"/>
    </row>
    <row r="742" spans="1:12" s="124" customFormat="1" ht="12.75">
      <c r="A742" s="116"/>
      <c r="E742" s="150"/>
      <c r="H742" s="150"/>
      <c r="I742" s="150"/>
      <c r="L742" s="150"/>
    </row>
    <row r="743" spans="1:12" s="124" customFormat="1" ht="12.75">
      <c r="A743" s="116"/>
      <c r="E743" s="150"/>
      <c r="H743" s="150"/>
      <c r="I743" s="150"/>
      <c r="L743" s="150"/>
    </row>
    <row r="744" spans="1:12" s="124" customFormat="1" ht="12.75">
      <c r="A744" s="116"/>
      <c r="E744" s="150"/>
      <c r="H744" s="150"/>
      <c r="I744" s="150"/>
      <c r="L744" s="150"/>
    </row>
    <row r="745" spans="1:12" s="124" customFormat="1" ht="12.75">
      <c r="A745" s="116"/>
      <c r="E745" s="150"/>
      <c r="H745" s="150"/>
      <c r="I745" s="150"/>
      <c r="L745" s="150"/>
    </row>
    <row r="746" spans="1:12" s="124" customFormat="1" ht="12.75">
      <c r="A746" s="116"/>
      <c r="E746" s="150"/>
      <c r="H746" s="150"/>
      <c r="I746" s="150"/>
      <c r="L746" s="150"/>
    </row>
    <row r="747" spans="1:12" s="124" customFormat="1" ht="12.75">
      <c r="A747" s="116"/>
      <c r="E747" s="150"/>
      <c r="H747" s="150"/>
      <c r="I747" s="150"/>
      <c r="L747" s="150"/>
    </row>
    <row r="748" spans="1:12" s="124" customFormat="1" ht="12.75">
      <c r="A748" s="116"/>
      <c r="E748" s="150"/>
      <c r="H748" s="150"/>
      <c r="I748" s="150"/>
      <c r="L748" s="150"/>
    </row>
    <row r="749" spans="1:12" s="124" customFormat="1" ht="12.75">
      <c r="A749" s="116"/>
      <c r="E749" s="150"/>
      <c r="H749" s="150"/>
      <c r="I749" s="150"/>
      <c r="L749" s="150"/>
    </row>
    <row r="750" spans="1:12" s="124" customFormat="1" ht="12.75">
      <c r="A750" s="116"/>
      <c r="E750" s="150"/>
      <c r="H750" s="150"/>
      <c r="I750" s="150"/>
      <c r="L750" s="150"/>
    </row>
    <row r="751" spans="1:12" s="124" customFormat="1" ht="12.75">
      <c r="A751" s="116"/>
      <c r="E751" s="150"/>
      <c r="H751" s="150"/>
      <c r="I751" s="150"/>
      <c r="L751" s="150"/>
    </row>
    <row r="752" spans="1:12" s="124" customFormat="1" ht="12.75">
      <c r="A752" s="116"/>
      <c r="E752" s="150"/>
      <c r="H752" s="150"/>
      <c r="I752" s="150"/>
      <c r="L752" s="150"/>
    </row>
    <row r="753" spans="1:12" s="124" customFormat="1" ht="12.75">
      <c r="A753" s="116"/>
      <c r="E753" s="150"/>
      <c r="H753" s="150"/>
      <c r="I753" s="150"/>
      <c r="L753" s="150"/>
    </row>
    <row r="754" spans="1:12" s="124" customFormat="1" ht="12.75">
      <c r="A754" s="116"/>
      <c r="E754" s="150"/>
      <c r="H754" s="150"/>
      <c r="I754" s="150"/>
      <c r="L754" s="150"/>
    </row>
    <row r="755" spans="1:12" s="124" customFormat="1" ht="12.75">
      <c r="A755" s="116"/>
      <c r="E755" s="150"/>
      <c r="H755" s="150"/>
      <c r="I755" s="150"/>
      <c r="L755" s="150"/>
    </row>
    <row r="756" spans="1:12" s="124" customFormat="1" ht="12.75">
      <c r="A756" s="116"/>
      <c r="E756" s="150"/>
      <c r="H756" s="150"/>
      <c r="I756" s="150"/>
      <c r="L756" s="150"/>
    </row>
    <row r="757" spans="1:12" s="124" customFormat="1" ht="12.75">
      <c r="A757" s="116"/>
      <c r="E757" s="150"/>
      <c r="H757" s="150"/>
      <c r="I757" s="150"/>
      <c r="L757" s="150"/>
    </row>
    <row r="758" spans="1:12" s="124" customFormat="1" ht="12.75">
      <c r="A758" s="116"/>
      <c r="E758" s="150"/>
      <c r="H758" s="150"/>
      <c r="I758" s="150"/>
      <c r="L758" s="150"/>
    </row>
    <row r="759" spans="1:12" s="124" customFormat="1" ht="12.75">
      <c r="A759" s="116"/>
      <c r="E759" s="150"/>
      <c r="H759" s="150"/>
      <c r="I759" s="150"/>
      <c r="L759" s="150"/>
    </row>
    <row r="760" spans="1:12" s="124" customFormat="1" ht="12.75">
      <c r="A760" s="116"/>
      <c r="E760" s="150"/>
      <c r="H760" s="150"/>
      <c r="I760" s="150"/>
      <c r="L760" s="150"/>
    </row>
    <row r="761" spans="1:12" s="124" customFormat="1" ht="12.75">
      <c r="A761" s="116"/>
      <c r="E761" s="150"/>
      <c r="H761" s="150"/>
      <c r="I761" s="150"/>
      <c r="L761" s="150"/>
    </row>
    <row r="762" spans="1:12" s="124" customFormat="1" ht="12.75">
      <c r="A762" s="116"/>
      <c r="E762" s="150"/>
      <c r="H762" s="150"/>
      <c r="I762" s="150"/>
      <c r="L762" s="150"/>
    </row>
    <row r="763" spans="1:12" s="124" customFormat="1" ht="12.75">
      <c r="A763" s="116"/>
      <c r="E763" s="150"/>
      <c r="H763" s="150"/>
      <c r="I763" s="150"/>
      <c r="L763" s="150"/>
    </row>
    <row r="764" spans="1:12" s="124" customFormat="1" ht="12.75">
      <c r="A764" s="116"/>
      <c r="E764" s="150"/>
      <c r="H764" s="150"/>
      <c r="I764" s="150"/>
      <c r="L764" s="150"/>
    </row>
    <row r="765" spans="1:12" s="124" customFormat="1" ht="12.75">
      <c r="A765" s="116"/>
      <c r="E765" s="150"/>
      <c r="H765" s="150"/>
      <c r="I765" s="150"/>
      <c r="L765" s="150"/>
    </row>
    <row r="766" spans="1:12" s="124" customFormat="1" ht="12.75">
      <c r="A766" s="116"/>
      <c r="E766" s="150"/>
      <c r="H766" s="150"/>
      <c r="I766" s="150"/>
      <c r="L766" s="150"/>
    </row>
    <row r="767" spans="1:12" s="124" customFormat="1" ht="12.75">
      <c r="A767" s="116"/>
      <c r="E767" s="150"/>
      <c r="H767" s="150"/>
      <c r="I767" s="150"/>
      <c r="L767" s="150"/>
    </row>
    <row r="768" spans="1:12" s="124" customFormat="1" ht="12.75">
      <c r="A768" s="116"/>
      <c r="E768" s="150"/>
      <c r="H768" s="150"/>
      <c r="I768" s="150"/>
      <c r="L768" s="150"/>
    </row>
    <row r="769" spans="1:12" s="124" customFormat="1" ht="12.75">
      <c r="A769" s="116"/>
      <c r="E769" s="150"/>
      <c r="H769" s="150"/>
      <c r="I769" s="150"/>
      <c r="L769" s="150"/>
    </row>
    <row r="770" spans="1:12" s="124" customFormat="1" ht="12.75">
      <c r="A770" s="116"/>
      <c r="E770" s="150"/>
      <c r="H770" s="150"/>
      <c r="I770" s="150"/>
      <c r="L770" s="150"/>
    </row>
    <row r="771" spans="1:12" s="124" customFormat="1" ht="12.75">
      <c r="A771" s="116"/>
      <c r="E771" s="150"/>
      <c r="H771" s="150"/>
      <c r="I771" s="150"/>
      <c r="L771" s="150"/>
    </row>
    <row r="772" spans="1:12" s="124" customFormat="1" ht="12.75">
      <c r="A772" s="116"/>
      <c r="E772" s="150"/>
      <c r="H772" s="150"/>
      <c r="I772" s="150"/>
      <c r="L772" s="150"/>
    </row>
    <row r="773" spans="1:12" s="124" customFormat="1" ht="12.75">
      <c r="A773" s="116"/>
      <c r="E773" s="150"/>
      <c r="H773" s="150"/>
      <c r="I773" s="150"/>
      <c r="L773" s="150"/>
    </row>
    <row r="774" spans="1:12" s="124" customFormat="1" ht="12.75">
      <c r="A774" s="116"/>
      <c r="E774" s="150"/>
      <c r="H774" s="150"/>
      <c r="I774" s="150"/>
      <c r="L774" s="150"/>
    </row>
    <row r="775" spans="1:12" s="124" customFormat="1" ht="12.75">
      <c r="A775" s="116"/>
      <c r="E775" s="150"/>
      <c r="H775" s="150"/>
      <c r="I775" s="150"/>
      <c r="L775" s="150"/>
    </row>
    <row r="776" spans="1:12" s="124" customFormat="1" ht="12.75">
      <c r="A776" s="116"/>
      <c r="E776" s="150"/>
      <c r="H776" s="150"/>
      <c r="I776" s="150"/>
      <c r="L776" s="150"/>
    </row>
    <row r="777" spans="1:12" s="124" customFormat="1" ht="12.75">
      <c r="A777" s="116"/>
      <c r="E777" s="150"/>
      <c r="H777" s="150"/>
      <c r="I777" s="150"/>
      <c r="L777" s="150"/>
    </row>
    <row r="778" spans="1:12" s="124" customFormat="1" ht="12.75">
      <c r="A778" s="116"/>
      <c r="E778" s="150"/>
      <c r="H778" s="150"/>
      <c r="I778" s="150"/>
      <c r="L778" s="150"/>
    </row>
    <row r="779" spans="1:12" s="124" customFormat="1" ht="12.75">
      <c r="A779" s="116"/>
      <c r="E779" s="150"/>
      <c r="H779" s="150"/>
      <c r="I779" s="150"/>
      <c r="L779" s="150"/>
    </row>
    <row r="780" spans="1:12" s="124" customFormat="1" ht="12.75">
      <c r="A780" s="116"/>
      <c r="E780" s="150"/>
      <c r="H780" s="150"/>
      <c r="I780" s="150"/>
      <c r="L780" s="150"/>
    </row>
    <row r="781" spans="1:12" s="124" customFormat="1" ht="12.75">
      <c r="A781" s="116"/>
      <c r="E781" s="150"/>
      <c r="H781" s="150"/>
      <c r="I781" s="150"/>
      <c r="L781" s="150"/>
    </row>
    <row r="782" spans="1:12" s="124" customFormat="1" ht="12.75">
      <c r="A782" s="116"/>
      <c r="E782" s="150"/>
      <c r="H782" s="150"/>
      <c r="I782" s="150"/>
      <c r="L782" s="150"/>
    </row>
    <row r="783" spans="1:12" s="124" customFormat="1" ht="12.75">
      <c r="A783" s="116"/>
      <c r="E783" s="150"/>
      <c r="H783" s="150"/>
      <c r="I783" s="150"/>
      <c r="L783" s="150"/>
    </row>
    <row r="784" spans="1:12" s="124" customFormat="1" ht="12.75">
      <c r="A784" s="116"/>
      <c r="E784" s="150"/>
      <c r="H784" s="150"/>
      <c r="I784" s="150"/>
      <c r="L784" s="150"/>
    </row>
    <row r="785" spans="1:12" s="124" customFormat="1" ht="12.75">
      <c r="A785" s="116"/>
      <c r="E785" s="150"/>
      <c r="H785" s="150"/>
      <c r="I785" s="150"/>
      <c r="L785" s="150"/>
    </row>
    <row r="786" spans="1:12" s="124" customFormat="1" ht="12.75">
      <c r="A786" s="116"/>
      <c r="E786" s="150"/>
      <c r="H786" s="150"/>
      <c r="I786" s="150"/>
      <c r="L786" s="150"/>
    </row>
    <row r="787" spans="1:12" s="124" customFormat="1" ht="12.75">
      <c r="A787" s="116"/>
      <c r="E787" s="150"/>
      <c r="H787" s="150"/>
      <c r="I787" s="150"/>
      <c r="L787" s="150"/>
    </row>
    <row r="788" spans="1:12" s="124" customFormat="1" ht="12.75">
      <c r="A788" s="116"/>
      <c r="E788" s="150"/>
      <c r="H788" s="150"/>
      <c r="I788" s="150"/>
      <c r="L788" s="150"/>
    </row>
    <row r="789" spans="1:12" s="124" customFormat="1" ht="12.75">
      <c r="A789" s="116"/>
      <c r="E789" s="150"/>
      <c r="H789" s="150"/>
      <c r="I789" s="150"/>
      <c r="L789" s="150"/>
    </row>
    <row r="790" spans="1:12" s="124" customFormat="1" ht="12.75">
      <c r="A790" s="116"/>
      <c r="E790" s="150"/>
      <c r="H790" s="150"/>
      <c r="I790" s="150"/>
      <c r="L790" s="150"/>
    </row>
    <row r="791" spans="1:12" s="124" customFormat="1" ht="12.75">
      <c r="A791" s="116"/>
      <c r="E791" s="150"/>
      <c r="H791" s="150"/>
      <c r="I791" s="150"/>
      <c r="L791" s="150"/>
    </row>
    <row r="792" spans="1:12" s="124" customFormat="1" ht="12.75">
      <c r="A792" s="116"/>
      <c r="E792" s="150"/>
      <c r="H792" s="150"/>
      <c r="I792" s="150"/>
      <c r="L792" s="150"/>
    </row>
    <row r="793" spans="1:12" s="124" customFormat="1" ht="12.75">
      <c r="A793" s="116"/>
      <c r="E793" s="150"/>
      <c r="H793" s="150"/>
      <c r="I793" s="150"/>
      <c r="L793" s="150"/>
    </row>
    <row r="794" spans="1:12" s="124" customFormat="1" ht="12.75">
      <c r="A794" s="116"/>
      <c r="E794" s="150"/>
      <c r="H794" s="150"/>
      <c r="I794" s="150"/>
      <c r="L794" s="150"/>
    </row>
    <row r="795" spans="1:12" s="124" customFormat="1" ht="12.75">
      <c r="A795" s="116"/>
      <c r="E795" s="150"/>
      <c r="H795" s="150"/>
      <c r="I795" s="150"/>
      <c r="L795" s="150"/>
    </row>
    <row r="796" spans="1:12" s="124" customFormat="1" ht="12.75">
      <c r="A796" s="116"/>
      <c r="E796" s="150"/>
      <c r="H796" s="150"/>
      <c r="I796" s="150"/>
      <c r="L796" s="150"/>
    </row>
    <row r="797" spans="1:12" s="124" customFormat="1" ht="12.75">
      <c r="A797" s="116"/>
      <c r="E797" s="150"/>
      <c r="H797" s="150"/>
      <c r="I797" s="150"/>
      <c r="L797" s="150"/>
    </row>
    <row r="798" spans="1:12" s="124" customFormat="1" ht="12.75">
      <c r="A798" s="116"/>
      <c r="E798" s="150"/>
      <c r="H798" s="150"/>
      <c r="I798" s="150"/>
      <c r="L798" s="150"/>
    </row>
    <row r="799" spans="1:12" s="124" customFormat="1" ht="12.75">
      <c r="A799" s="116"/>
      <c r="E799" s="150"/>
      <c r="H799" s="150"/>
      <c r="I799" s="150"/>
      <c r="L799" s="150"/>
    </row>
    <row r="800" spans="1:12" s="124" customFormat="1" ht="12.75">
      <c r="A800" s="116"/>
      <c r="E800" s="150"/>
      <c r="H800" s="150"/>
      <c r="I800" s="150"/>
      <c r="L800" s="150"/>
    </row>
    <row r="801" spans="1:12" s="124" customFormat="1" ht="12.75">
      <c r="A801" s="116"/>
      <c r="E801" s="150"/>
      <c r="H801" s="150"/>
      <c r="I801" s="150"/>
      <c r="L801" s="150"/>
    </row>
    <row r="802" spans="1:12" s="124" customFormat="1" ht="12.75">
      <c r="A802" s="116"/>
      <c r="E802" s="150"/>
      <c r="H802" s="150"/>
      <c r="I802" s="150"/>
      <c r="L802" s="150"/>
    </row>
    <row r="803" spans="1:12" s="124" customFormat="1" ht="12.75">
      <c r="A803" s="116"/>
      <c r="E803" s="150"/>
      <c r="H803" s="150"/>
      <c r="I803" s="150"/>
      <c r="L803" s="150"/>
    </row>
    <row r="804" spans="1:12" s="124" customFormat="1" ht="12.75">
      <c r="A804" s="116"/>
      <c r="E804" s="150"/>
      <c r="H804" s="150"/>
      <c r="I804" s="150"/>
      <c r="L804" s="150"/>
    </row>
    <row r="805" spans="1:12" s="124" customFormat="1" ht="12.75">
      <c r="A805" s="116"/>
      <c r="E805" s="150"/>
      <c r="H805" s="150"/>
      <c r="I805" s="150"/>
      <c r="L805" s="150"/>
    </row>
    <row r="806" spans="1:12" s="124" customFormat="1" ht="12.75">
      <c r="A806" s="116"/>
      <c r="E806" s="150"/>
      <c r="H806" s="150"/>
      <c r="I806" s="150"/>
      <c r="L806" s="150"/>
    </row>
    <row r="807" spans="1:12" s="124" customFormat="1" ht="12.75">
      <c r="A807" s="116"/>
      <c r="E807" s="150"/>
      <c r="H807" s="150"/>
      <c r="I807" s="150"/>
      <c r="L807" s="150"/>
    </row>
    <row r="808" spans="1:12" s="124" customFormat="1" ht="12.75">
      <c r="A808" s="116"/>
      <c r="E808" s="150"/>
      <c r="H808" s="150"/>
      <c r="I808" s="150"/>
      <c r="L808" s="150"/>
    </row>
    <row r="809" spans="1:12" s="124" customFormat="1" ht="12.75">
      <c r="A809" s="116"/>
      <c r="E809" s="150"/>
      <c r="H809" s="150"/>
      <c r="I809" s="150"/>
      <c r="L809" s="150"/>
    </row>
    <row r="810" spans="1:12" s="124" customFormat="1" ht="12.75">
      <c r="A810" s="116"/>
      <c r="E810" s="150"/>
      <c r="H810" s="150"/>
      <c r="I810" s="150"/>
      <c r="L810" s="150"/>
    </row>
    <row r="811" spans="1:12" s="124" customFormat="1" ht="12.75">
      <c r="A811" s="116"/>
      <c r="E811" s="150"/>
      <c r="H811" s="150"/>
      <c r="I811" s="150"/>
      <c r="L811" s="150"/>
    </row>
    <row r="812" spans="1:12" s="124" customFormat="1" ht="12.75">
      <c r="A812" s="116"/>
      <c r="E812" s="150"/>
      <c r="H812" s="150"/>
      <c r="I812" s="150"/>
      <c r="L812" s="150"/>
    </row>
    <row r="813" spans="1:12" s="124" customFormat="1" ht="12.75">
      <c r="A813" s="116"/>
      <c r="E813" s="150"/>
      <c r="H813" s="150"/>
      <c r="I813" s="150"/>
      <c r="L813" s="150"/>
    </row>
    <row r="814" spans="1:12" s="124" customFormat="1" ht="12.75">
      <c r="A814" s="116"/>
      <c r="E814" s="150"/>
      <c r="H814" s="150"/>
      <c r="I814" s="150"/>
      <c r="L814" s="150"/>
    </row>
    <row r="815" spans="1:12" s="124" customFormat="1" ht="12.75">
      <c r="A815" s="116"/>
      <c r="E815" s="150"/>
      <c r="H815" s="150"/>
      <c r="I815" s="150"/>
      <c r="L815" s="150"/>
    </row>
    <row r="816" spans="1:12" s="124" customFormat="1" ht="12.75">
      <c r="A816" s="116"/>
      <c r="E816" s="150"/>
      <c r="H816" s="150"/>
      <c r="I816" s="150"/>
      <c r="L816" s="150"/>
    </row>
    <row r="817" spans="1:12" s="124" customFormat="1" ht="12.75">
      <c r="A817" s="116"/>
      <c r="E817" s="150"/>
      <c r="H817" s="150"/>
      <c r="I817" s="150"/>
      <c r="L817" s="150"/>
    </row>
    <row r="818" spans="1:12" s="124" customFormat="1" ht="12.75">
      <c r="A818" s="116"/>
      <c r="E818" s="150"/>
      <c r="H818" s="150"/>
      <c r="I818" s="150"/>
      <c r="L818" s="150"/>
    </row>
    <row r="819" spans="1:12" s="124" customFormat="1" ht="12.75">
      <c r="A819" s="116"/>
      <c r="E819" s="150"/>
      <c r="H819" s="150"/>
      <c r="I819" s="150"/>
      <c r="L819" s="150"/>
    </row>
    <row r="820" spans="1:12" s="124" customFormat="1" ht="12.75">
      <c r="A820" s="116"/>
      <c r="E820" s="150"/>
      <c r="H820" s="150"/>
      <c r="I820" s="150"/>
      <c r="L820" s="150"/>
    </row>
    <row r="821" spans="1:12" s="124" customFormat="1" ht="12.75">
      <c r="A821" s="116"/>
      <c r="E821" s="150"/>
      <c r="H821" s="150"/>
      <c r="I821" s="150"/>
      <c r="L821" s="150"/>
    </row>
    <row r="822" spans="1:12" s="124" customFormat="1" ht="12.75">
      <c r="A822" s="116"/>
      <c r="E822" s="150"/>
      <c r="H822" s="150"/>
      <c r="I822" s="150"/>
      <c r="L822" s="150"/>
    </row>
    <row r="823" spans="1:12" s="124" customFormat="1" ht="12.75">
      <c r="A823" s="116"/>
      <c r="E823" s="150"/>
      <c r="H823" s="150"/>
      <c r="I823" s="150"/>
      <c r="L823" s="150"/>
    </row>
    <row r="824" spans="1:12" s="124" customFormat="1" ht="12.75">
      <c r="A824" s="116"/>
      <c r="E824" s="150"/>
      <c r="H824" s="150"/>
      <c r="I824" s="150"/>
      <c r="L824" s="150"/>
    </row>
    <row r="825" spans="1:12" s="124" customFormat="1" ht="12.75">
      <c r="A825" s="116"/>
      <c r="E825" s="150"/>
      <c r="H825" s="150"/>
      <c r="I825" s="150"/>
      <c r="L825" s="150"/>
    </row>
    <row r="826" spans="1:12" s="124" customFormat="1" ht="12.75">
      <c r="A826" s="116"/>
      <c r="E826" s="150"/>
      <c r="H826" s="150"/>
      <c r="I826" s="150"/>
      <c r="L826" s="150"/>
    </row>
    <row r="827" spans="1:12" s="124" customFormat="1" ht="12.75">
      <c r="A827" s="116"/>
      <c r="E827" s="150"/>
      <c r="H827" s="150"/>
      <c r="I827" s="150"/>
      <c r="L827" s="150"/>
    </row>
    <row r="828" spans="1:12" s="124" customFormat="1" ht="12.75">
      <c r="A828" s="116"/>
      <c r="E828" s="150"/>
      <c r="H828" s="150"/>
      <c r="I828" s="150"/>
      <c r="L828" s="150"/>
    </row>
    <row r="829" spans="1:12" s="124" customFormat="1" ht="12.75">
      <c r="A829" s="116"/>
      <c r="E829" s="150"/>
      <c r="H829" s="150"/>
      <c r="I829" s="150"/>
      <c r="L829" s="150"/>
    </row>
    <row r="830" spans="1:12" s="124" customFormat="1" ht="12.75">
      <c r="A830" s="116"/>
      <c r="E830" s="150"/>
      <c r="H830" s="150"/>
      <c r="I830" s="150"/>
      <c r="L830" s="150"/>
    </row>
    <row r="831" spans="1:12" s="124" customFormat="1" ht="12.75">
      <c r="A831" s="116"/>
      <c r="E831" s="150"/>
      <c r="H831" s="150"/>
      <c r="I831" s="150"/>
      <c r="L831" s="150"/>
    </row>
    <row r="832" spans="1:12" s="124" customFormat="1" ht="12.75">
      <c r="A832" s="116"/>
      <c r="E832" s="150"/>
      <c r="H832" s="150"/>
      <c r="I832" s="150"/>
      <c r="L832" s="150"/>
    </row>
    <row r="833" spans="1:12" s="124" customFormat="1" ht="12.75">
      <c r="A833" s="116"/>
      <c r="E833" s="150"/>
      <c r="H833" s="150"/>
      <c r="I833" s="150"/>
      <c r="L833" s="150"/>
    </row>
    <row r="834" spans="1:12" s="124" customFormat="1" ht="12.75">
      <c r="A834" s="116"/>
      <c r="E834" s="150"/>
      <c r="H834" s="150"/>
      <c r="I834" s="150"/>
      <c r="L834" s="150"/>
    </row>
    <row r="835" spans="1:12" s="124" customFormat="1" ht="12.75">
      <c r="A835" s="116"/>
      <c r="E835" s="150"/>
      <c r="H835" s="150"/>
      <c r="I835" s="150"/>
      <c r="L835" s="150"/>
    </row>
    <row r="836" spans="1:12" s="124" customFormat="1" ht="12.75">
      <c r="A836" s="116"/>
      <c r="E836" s="150"/>
      <c r="H836" s="150"/>
      <c r="I836" s="150"/>
      <c r="L836" s="150"/>
    </row>
    <row r="837" spans="1:12" s="124" customFormat="1" ht="12.75">
      <c r="A837" s="116"/>
      <c r="E837" s="150"/>
      <c r="H837" s="150"/>
      <c r="I837" s="150"/>
      <c r="L837" s="150"/>
    </row>
    <row r="838" spans="1:12" s="124" customFormat="1" ht="12.75">
      <c r="A838" s="116"/>
      <c r="E838" s="150"/>
      <c r="H838" s="150"/>
      <c r="I838" s="150"/>
      <c r="L838" s="150"/>
    </row>
    <row r="839" spans="1:12" s="124" customFormat="1" ht="12.75">
      <c r="A839" s="116"/>
      <c r="E839" s="150"/>
      <c r="H839" s="150"/>
      <c r="I839" s="150"/>
      <c r="L839" s="150"/>
    </row>
    <row r="840" spans="1:12" s="124" customFormat="1" ht="12.75">
      <c r="A840" s="116"/>
      <c r="E840" s="150"/>
      <c r="H840" s="150"/>
      <c r="I840" s="150"/>
      <c r="L840" s="150"/>
    </row>
    <row r="841" spans="1:12" s="124" customFormat="1" ht="12.75">
      <c r="A841" s="116"/>
      <c r="E841" s="150"/>
      <c r="H841" s="150"/>
      <c r="I841" s="150"/>
      <c r="L841" s="150"/>
    </row>
    <row r="842" spans="1:12" s="124" customFormat="1" ht="12.75">
      <c r="A842" s="116"/>
      <c r="E842" s="150"/>
      <c r="H842" s="150"/>
      <c r="I842" s="150"/>
      <c r="L842" s="150"/>
    </row>
    <row r="843" spans="1:12" s="124" customFormat="1" ht="12.75">
      <c r="A843" s="116"/>
      <c r="E843" s="150"/>
      <c r="H843" s="150"/>
      <c r="I843" s="150"/>
      <c r="L843" s="150"/>
    </row>
    <row r="844" spans="1:12" s="124" customFormat="1" ht="12.75">
      <c r="A844" s="116"/>
      <c r="E844" s="150"/>
      <c r="H844" s="150"/>
      <c r="I844" s="150"/>
      <c r="L844" s="150"/>
    </row>
    <row r="845" spans="1:12" s="124" customFormat="1" ht="12.75">
      <c r="A845" s="116"/>
      <c r="E845" s="150"/>
      <c r="H845" s="150"/>
      <c r="I845" s="150"/>
      <c r="L845" s="150"/>
    </row>
    <row r="846" spans="1:12" s="124" customFormat="1" ht="12.75">
      <c r="A846" s="116"/>
      <c r="E846" s="150"/>
      <c r="H846" s="150"/>
      <c r="I846" s="150"/>
      <c r="L846" s="150"/>
    </row>
    <row r="847" spans="1:12" s="124" customFormat="1" ht="12.75">
      <c r="A847" s="116"/>
      <c r="E847" s="150"/>
      <c r="H847" s="150"/>
      <c r="I847" s="150"/>
      <c r="L847" s="150"/>
    </row>
    <row r="848" spans="1:12" s="124" customFormat="1" ht="12.75">
      <c r="A848" s="116"/>
      <c r="E848" s="150"/>
      <c r="H848" s="150"/>
      <c r="I848" s="150"/>
      <c r="L848" s="150"/>
    </row>
    <row r="849" spans="1:12" s="124" customFormat="1" ht="12.75">
      <c r="A849" s="116"/>
      <c r="E849" s="150"/>
      <c r="H849" s="150"/>
      <c r="I849" s="150"/>
      <c r="L849" s="150"/>
    </row>
    <row r="850" spans="1:12" s="124" customFormat="1" ht="12.75">
      <c r="A850" s="116"/>
      <c r="E850" s="150"/>
      <c r="H850" s="150"/>
      <c r="I850" s="150"/>
      <c r="L850" s="150"/>
    </row>
    <row r="851" spans="1:12" s="124" customFormat="1" ht="12.75">
      <c r="A851" s="116"/>
      <c r="E851" s="150"/>
      <c r="H851" s="150"/>
      <c r="I851" s="150"/>
      <c r="L851" s="150"/>
    </row>
    <row r="852" spans="1:12" s="124" customFormat="1" ht="12.75">
      <c r="A852" s="116"/>
      <c r="E852" s="150"/>
      <c r="H852" s="150"/>
      <c r="I852" s="150"/>
      <c r="L852" s="150"/>
    </row>
    <row r="853" spans="1:12" s="124" customFormat="1" ht="12.75">
      <c r="A853" s="116"/>
      <c r="E853" s="150"/>
      <c r="H853" s="150"/>
      <c r="I853" s="150"/>
      <c r="L853" s="150"/>
    </row>
    <row r="854" spans="1:12" s="124" customFormat="1" ht="12.75">
      <c r="A854" s="116"/>
      <c r="E854" s="150"/>
      <c r="H854" s="150"/>
      <c r="I854" s="150"/>
      <c r="L854" s="150"/>
    </row>
    <row r="855" spans="1:12" s="124" customFormat="1" ht="12.75">
      <c r="A855" s="116"/>
      <c r="E855" s="150"/>
      <c r="H855" s="150"/>
      <c r="I855" s="150"/>
      <c r="L855" s="150"/>
    </row>
    <row r="856" spans="1:12" s="124" customFormat="1" ht="12.75">
      <c r="A856" s="116"/>
      <c r="E856" s="150"/>
      <c r="H856" s="150"/>
      <c r="I856" s="150"/>
      <c r="L856" s="150"/>
    </row>
    <row r="857" spans="1:12" s="124" customFormat="1" ht="12.75">
      <c r="A857" s="116"/>
      <c r="E857" s="150"/>
      <c r="H857" s="150"/>
      <c r="I857" s="150"/>
      <c r="L857" s="150"/>
    </row>
    <row r="858" spans="1:12" s="124" customFormat="1" ht="12.75">
      <c r="A858" s="116"/>
      <c r="E858" s="150"/>
      <c r="H858" s="150"/>
      <c r="I858" s="150"/>
      <c r="L858" s="150"/>
    </row>
    <row r="859" spans="1:12" s="124" customFormat="1" ht="12.75">
      <c r="A859" s="116"/>
      <c r="E859" s="150"/>
      <c r="H859" s="150"/>
      <c r="I859" s="150"/>
      <c r="L859" s="150"/>
    </row>
    <row r="860" spans="1:12" s="124" customFormat="1" ht="12.75">
      <c r="A860" s="116"/>
      <c r="E860" s="150"/>
      <c r="H860" s="150"/>
      <c r="I860" s="150"/>
      <c r="L860" s="150"/>
    </row>
    <row r="861" spans="1:12" s="124" customFormat="1" ht="12.75">
      <c r="A861" s="116"/>
      <c r="E861" s="150"/>
      <c r="H861" s="150"/>
      <c r="I861" s="150"/>
      <c r="L861" s="150"/>
    </row>
    <row r="862" spans="1:12" s="124" customFormat="1" ht="12.75">
      <c r="A862" s="116"/>
      <c r="E862" s="150"/>
      <c r="H862" s="150"/>
      <c r="I862" s="150"/>
      <c r="L862" s="150"/>
    </row>
    <row r="863" spans="1:12" s="124" customFormat="1" ht="12.75">
      <c r="A863" s="116"/>
      <c r="E863" s="150"/>
      <c r="H863" s="150"/>
      <c r="I863" s="150"/>
      <c r="L863" s="150"/>
    </row>
    <row r="864" spans="1:12" s="124" customFormat="1" ht="12.75">
      <c r="A864" s="116"/>
      <c r="E864" s="150"/>
      <c r="H864" s="150"/>
      <c r="I864" s="150"/>
      <c r="L864" s="150"/>
    </row>
    <row r="865" spans="1:12" s="124" customFormat="1" ht="12.75">
      <c r="A865" s="116"/>
      <c r="E865" s="150"/>
      <c r="H865" s="150"/>
      <c r="I865" s="150"/>
      <c r="L865" s="150"/>
    </row>
    <row r="866" spans="1:12" s="124" customFormat="1" ht="12.75">
      <c r="A866" s="116"/>
      <c r="E866" s="150"/>
      <c r="H866" s="150"/>
      <c r="I866" s="150"/>
      <c r="L866" s="150"/>
    </row>
    <row r="867" spans="1:12" s="124" customFormat="1" ht="12.75">
      <c r="A867" s="116"/>
      <c r="E867" s="150"/>
      <c r="H867" s="150"/>
      <c r="I867" s="150"/>
      <c r="L867" s="150"/>
    </row>
    <row r="868" spans="1:12" s="124" customFormat="1" ht="12.75">
      <c r="A868" s="116"/>
      <c r="E868" s="150"/>
      <c r="H868" s="150"/>
      <c r="I868" s="150"/>
      <c r="L868" s="150"/>
    </row>
    <row r="869" spans="1:12" s="124" customFormat="1" ht="12.75">
      <c r="A869" s="116"/>
      <c r="E869" s="150"/>
      <c r="H869" s="150"/>
      <c r="I869" s="150"/>
      <c r="L869" s="150"/>
    </row>
    <row r="870" spans="1:12" s="124" customFormat="1" ht="12.75">
      <c r="A870" s="116"/>
      <c r="E870" s="150"/>
      <c r="H870" s="150"/>
      <c r="I870" s="150"/>
      <c r="L870" s="150"/>
    </row>
    <row r="871" spans="1:12" s="124" customFormat="1" ht="12.75">
      <c r="A871" s="116"/>
      <c r="E871" s="150"/>
      <c r="H871" s="150"/>
      <c r="I871" s="150"/>
      <c r="L871" s="150"/>
    </row>
    <row r="872" spans="1:12" s="124" customFormat="1" ht="12.75">
      <c r="A872" s="116"/>
      <c r="E872" s="150"/>
      <c r="H872" s="150"/>
      <c r="I872" s="150"/>
      <c r="L872" s="150"/>
    </row>
    <row r="873" spans="1:12" s="124" customFormat="1" ht="12.75">
      <c r="A873" s="116"/>
      <c r="E873" s="150"/>
      <c r="H873" s="150"/>
      <c r="I873" s="150"/>
      <c r="L873" s="150"/>
    </row>
    <row r="874" spans="1:12" s="124" customFormat="1" ht="12.75">
      <c r="A874" s="116"/>
      <c r="E874" s="150"/>
      <c r="H874" s="150"/>
      <c r="I874" s="150"/>
      <c r="L874" s="150"/>
    </row>
    <row r="875" spans="1:12" s="124" customFormat="1" ht="12.75">
      <c r="A875" s="116"/>
      <c r="E875" s="150"/>
      <c r="H875" s="150"/>
      <c r="I875" s="150"/>
      <c r="L875" s="150"/>
    </row>
    <row r="876" spans="1:12" s="124" customFormat="1" ht="12.75">
      <c r="A876" s="116"/>
      <c r="E876" s="150"/>
      <c r="H876" s="150"/>
      <c r="I876" s="150"/>
      <c r="L876" s="150"/>
    </row>
    <row r="877" spans="1:12" s="124" customFormat="1" ht="12.75">
      <c r="A877" s="116"/>
      <c r="E877" s="150"/>
      <c r="H877" s="150"/>
      <c r="I877" s="150"/>
      <c r="L877" s="150"/>
    </row>
    <row r="878" spans="1:12" s="124" customFormat="1" ht="12.75">
      <c r="A878" s="116"/>
      <c r="E878" s="150"/>
      <c r="H878" s="150"/>
      <c r="I878" s="150"/>
      <c r="L878" s="150"/>
    </row>
    <row r="879" spans="1:12" s="124" customFormat="1" ht="12.75">
      <c r="A879" s="116"/>
      <c r="E879" s="150"/>
      <c r="H879" s="150"/>
      <c r="I879" s="150"/>
      <c r="L879" s="150"/>
    </row>
    <row r="880" spans="1:12" s="124" customFormat="1" ht="12.75">
      <c r="A880" s="116"/>
      <c r="E880" s="150"/>
      <c r="H880" s="150"/>
      <c r="I880" s="150"/>
      <c r="L880" s="150"/>
    </row>
    <row r="881" spans="1:12" s="124" customFormat="1" ht="12.75">
      <c r="A881" s="116"/>
      <c r="E881" s="150"/>
      <c r="H881" s="150"/>
      <c r="I881" s="150"/>
      <c r="L881" s="150"/>
    </row>
    <row r="882" spans="1:12" s="124" customFormat="1" ht="12.75">
      <c r="A882" s="116"/>
      <c r="E882" s="150"/>
      <c r="H882" s="150"/>
      <c r="I882" s="150"/>
      <c r="L882" s="150"/>
    </row>
    <row r="883" spans="1:12" s="124" customFormat="1" ht="12.75">
      <c r="A883" s="116"/>
      <c r="E883" s="150"/>
      <c r="H883" s="150"/>
      <c r="I883" s="150"/>
      <c r="L883" s="150"/>
    </row>
    <row r="884" spans="1:12" s="124" customFormat="1" ht="12.75">
      <c r="A884" s="116"/>
      <c r="E884" s="150"/>
      <c r="H884" s="150"/>
      <c r="I884" s="150"/>
      <c r="L884" s="150"/>
    </row>
    <row r="885" spans="1:12" s="124" customFormat="1" ht="12.75">
      <c r="A885" s="116"/>
      <c r="E885" s="150"/>
      <c r="H885" s="150"/>
      <c r="I885" s="150"/>
      <c r="L885" s="150"/>
    </row>
    <row r="886" spans="1:12" s="124" customFormat="1" ht="12.75">
      <c r="A886" s="116"/>
      <c r="E886" s="150"/>
      <c r="H886" s="150"/>
      <c r="I886" s="150"/>
      <c r="L886" s="150"/>
    </row>
    <row r="887" spans="1:12" s="124" customFormat="1" ht="12.75">
      <c r="A887" s="116"/>
      <c r="E887" s="150"/>
      <c r="H887" s="150"/>
      <c r="I887" s="150"/>
      <c r="L887" s="150"/>
    </row>
    <row r="888" spans="1:12" s="124" customFormat="1" ht="12.75">
      <c r="A888" s="116"/>
      <c r="E888" s="150"/>
      <c r="H888" s="150"/>
      <c r="I888" s="150"/>
      <c r="L888" s="150"/>
    </row>
    <row r="889" spans="1:12" s="124" customFormat="1" ht="12.75">
      <c r="A889" s="116"/>
      <c r="E889" s="150"/>
      <c r="H889" s="150"/>
      <c r="I889" s="150"/>
      <c r="L889" s="150"/>
    </row>
    <row r="890" spans="1:12" s="124" customFormat="1" ht="12.75">
      <c r="A890" s="116"/>
      <c r="E890" s="150"/>
      <c r="H890" s="150"/>
      <c r="I890" s="150"/>
      <c r="L890" s="150"/>
    </row>
    <row r="891" spans="1:12" s="124" customFormat="1" ht="12.75">
      <c r="A891" s="116"/>
      <c r="E891" s="150"/>
      <c r="H891" s="150"/>
      <c r="I891" s="150"/>
      <c r="L891" s="150"/>
    </row>
    <row r="892" spans="1:12" s="124" customFormat="1" ht="12.75">
      <c r="A892" s="116"/>
      <c r="E892" s="150"/>
      <c r="H892" s="150"/>
      <c r="I892" s="150"/>
      <c r="L892" s="150"/>
    </row>
    <row r="893" spans="1:12" s="124" customFormat="1" ht="12.75">
      <c r="A893" s="116"/>
      <c r="E893" s="150"/>
      <c r="H893" s="150"/>
      <c r="I893" s="150"/>
      <c r="L893" s="150"/>
    </row>
    <row r="894" spans="1:12" s="124" customFormat="1" ht="12.75">
      <c r="A894" s="116"/>
      <c r="E894" s="150"/>
      <c r="H894" s="150"/>
      <c r="I894" s="150"/>
      <c r="L894" s="150"/>
    </row>
    <row r="895" spans="1:12" s="124" customFormat="1" ht="12.75">
      <c r="A895" s="116"/>
      <c r="E895" s="150"/>
      <c r="H895" s="150"/>
      <c r="I895" s="150"/>
      <c r="L895" s="150"/>
    </row>
    <row r="896" spans="1:12" s="124" customFormat="1" ht="12.75">
      <c r="A896" s="116"/>
      <c r="E896" s="150"/>
      <c r="H896" s="150"/>
      <c r="I896" s="150"/>
      <c r="L896" s="150"/>
    </row>
    <row r="897" spans="1:12" s="124" customFormat="1" ht="12.75">
      <c r="A897" s="116"/>
      <c r="E897" s="150"/>
      <c r="H897" s="150"/>
      <c r="I897" s="150"/>
      <c r="L897" s="150"/>
    </row>
    <row r="898" spans="1:12" s="124" customFormat="1" ht="12.75">
      <c r="A898" s="116"/>
      <c r="E898" s="150"/>
      <c r="H898" s="150"/>
      <c r="I898" s="150"/>
      <c r="L898" s="150"/>
    </row>
    <row r="899" spans="1:12" s="124" customFormat="1" ht="12.75">
      <c r="A899" s="116"/>
      <c r="E899" s="150"/>
      <c r="H899" s="150"/>
      <c r="I899" s="150"/>
      <c r="L899" s="150"/>
    </row>
    <row r="900" spans="1:12" s="124" customFormat="1" ht="12.75">
      <c r="A900" s="116"/>
      <c r="E900" s="150"/>
      <c r="H900" s="150"/>
      <c r="I900" s="150"/>
      <c r="L900" s="150"/>
    </row>
    <row r="901" spans="1:12" s="124" customFormat="1" ht="12.75">
      <c r="A901" s="116"/>
      <c r="E901" s="150"/>
      <c r="H901" s="150"/>
      <c r="I901" s="150"/>
      <c r="L901" s="150"/>
    </row>
    <row r="902" spans="1:12" s="124" customFormat="1" ht="12.75">
      <c r="A902" s="116"/>
      <c r="E902" s="150"/>
      <c r="H902" s="150"/>
      <c r="I902" s="150"/>
      <c r="L902" s="150"/>
    </row>
    <row r="903" spans="1:12" s="124" customFormat="1" ht="12.75">
      <c r="A903" s="116"/>
      <c r="E903" s="150"/>
      <c r="H903" s="150"/>
      <c r="I903" s="150"/>
      <c r="L903" s="150"/>
    </row>
    <row r="904" spans="1:12" s="124" customFormat="1" ht="12.75">
      <c r="A904" s="116"/>
      <c r="E904" s="150"/>
      <c r="H904" s="150"/>
      <c r="I904" s="150"/>
      <c r="L904" s="150"/>
    </row>
    <row r="905" spans="1:12" s="124" customFormat="1" ht="12.75">
      <c r="A905" s="116"/>
      <c r="E905" s="150"/>
      <c r="H905" s="150"/>
      <c r="I905" s="150"/>
      <c r="L905" s="150"/>
    </row>
    <row r="906" spans="1:12" s="124" customFormat="1" ht="12.75">
      <c r="A906" s="116"/>
      <c r="E906" s="150"/>
      <c r="H906" s="150"/>
      <c r="I906" s="150"/>
      <c r="L906" s="150"/>
    </row>
    <row r="907" spans="1:12" s="124" customFormat="1" ht="12.75">
      <c r="A907" s="116"/>
      <c r="E907" s="150"/>
      <c r="H907" s="150"/>
      <c r="I907" s="150"/>
      <c r="L907" s="150"/>
    </row>
    <row r="908" spans="1:12" s="124" customFormat="1" ht="12.75">
      <c r="A908" s="116"/>
      <c r="E908" s="150"/>
      <c r="H908" s="150"/>
      <c r="I908" s="150"/>
      <c r="L908" s="150"/>
    </row>
    <row r="909" spans="1:12" s="124" customFormat="1" ht="12.75">
      <c r="A909" s="116"/>
      <c r="E909" s="150"/>
      <c r="H909" s="150"/>
      <c r="I909" s="150"/>
      <c r="L909" s="150"/>
    </row>
    <row r="910" spans="1:12" s="124" customFormat="1" ht="12.75">
      <c r="A910" s="116"/>
      <c r="E910" s="150"/>
      <c r="H910" s="150"/>
      <c r="I910" s="150"/>
      <c r="L910" s="150"/>
    </row>
    <row r="911" spans="1:12" s="124" customFormat="1" ht="12.75">
      <c r="A911" s="116"/>
      <c r="E911" s="150"/>
      <c r="H911" s="150"/>
      <c r="I911" s="150"/>
      <c r="L911" s="150"/>
    </row>
    <row r="912" spans="1:12" s="124" customFormat="1" ht="12.75">
      <c r="A912" s="116"/>
      <c r="E912" s="150"/>
      <c r="H912" s="150"/>
      <c r="I912" s="150"/>
      <c r="L912" s="150"/>
    </row>
    <row r="913" spans="1:12" s="124" customFormat="1" ht="12.75">
      <c r="A913" s="116"/>
      <c r="E913" s="150"/>
      <c r="H913" s="150"/>
      <c r="I913" s="150"/>
      <c r="L913" s="150"/>
    </row>
    <row r="914" spans="1:12" s="124" customFormat="1" ht="12.75">
      <c r="A914" s="116"/>
      <c r="E914" s="150"/>
      <c r="H914" s="150"/>
      <c r="I914" s="150"/>
      <c r="L914" s="150"/>
    </row>
    <row r="915" spans="1:12" s="124" customFormat="1" ht="12.75">
      <c r="A915" s="116"/>
      <c r="E915" s="150"/>
      <c r="H915" s="150"/>
      <c r="I915" s="150"/>
      <c r="L915" s="150"/>
    </row>
    <row r="916" spans="1:12" s="124" customFormat="1" ht="12.75">
      <c r="A916" s="116"/>
      <c r="E916" s="150"/>
      <c r="H916" s="150"/>
      <c r="I916" s="150"/>
      <c r="L916" s="150"/>
    </row>
    <row r="917" spans="1:12" s="124" customFormat="1" ht="12.75">
      <c r="A917" s="116"/>
      <c r="E917" s="150"/>
      <c r="H917" s="150"/>
      <c r="I917" s="150"/>
      <c r="L917" s="150"/>
    </row>
    <row r="918" spans="1:12" s="124" customFormat="1" ht="12.75">
      <c r="A918" s="116"/>
      <c r="E918" s="150"/>
      <c r="H918" s="150"/>
      <c r="I918" s="150"/>
      <c r="L918" s="150"/>
    </row>
    <row r="919" spans="1:12" s="124" customFormat="1" ht="12.75">
      <c r="A919" s="116"/>
      <c r="E919" s="150"/>
      <c r="H919" s="150"/>
      <c r="I919" s="150"/>
      <c r="L919" s="150"/>
    </row>
    <row r="920" spans="1:12" s="124" customFormat="1" ht="12.75">
      <c r="A920" s="116"/>
      <c r="E920" s="150"/>
      <c r="H920" s="150"/>
      <c r="I920" s="150"/>
      <c r="L920" s="150"/>
    </row>
    <row r="921" spans="1:12" s="124" customFormat="1" ht="12.75">
      <c r="A921" s="116"/>
      <c r="E921" s="150"/>
      <c r="H921" s="150"/>
      <c r="I921" s="150"/>
      <c r="L921" s="150"/>
    </row>
    <row r="922" spans="1:12" s="124" customFormat="1" ht="12.75">
      <c r="A922" s="116"/>
      <c r="E922" s="150"/>
      <c r="H922" s="150"/>
      <c r="I922" s="150"/>
      <c r="L922" s="150"/>
    </row>
    <row r="923" spans="1:12" s="124" customFormat="1" ht="12.75">
      <c r="A923" s="116"/>
      <c r="E923" s="150"/>
      <c r="H923" s="150"/>
      <c r="I923" s="150"/>
      <c r="L923" s="150"/>
    </row>
    <row r="924" spans="1:12" s="124" customFormat="1" ht="12.75">
      <c r="A924" s="116"/>
      <c r="E924" s="150"/>
      <c r="H924" s="150"/>
      <c r="I924" s="150"/>
      <c r="L924" s="150"/>
    </row>
    <row r="925" spans="1:12" s="124" customFormat="1" ht="12.75">
      <c r="A925" s="116"/>
      <c r="E925" s="150"/>
      <c r="H925" s="150"/>
      <c r="I925" s="150"/>
      <c r="L925" s="150"/>
    </row>
    <row r="926" spans="1:12" s="124" customFormat="1" ht="12.75">
      <c r="A926" s="116"/>
      <c r="E926" s="150"/>
      <c r="H926" s="150"/>
      <c r="I926" s="150"/>
      <c r="L926" s="150"/>
    </row>
    <row r="927" spans="1:12" s="124" customFormat="1" ht="12.75">
      <c r="A927" s="116"/>
      <c r="E927" s="150"/>
      <c r="H927" s="150"/>
      <c r="I927" s="150"/>
      <c r="L927" s="150"/>
    </row>
    <row r="928" spans="1:12" s="124" customFormat="1" ht="12.75">
      <c r="A928" s="116"/>
      <c r="E928" s="150"/>
      <c r="H928" s="150"/>
      <c r="I928" s="150"/>
      <c r="L928" s="150"/>
    </row>
    <row r="929" spans="1:12" s="124" customFormat="1" ht="12.75">
      <c r="A929" s="116"/>
      <c r="E929" s="150"/>
      <c r="H929" s="150"/>
      <c r="I929" s="150"/>
      <c r="L929" s="150"/>
    </row>
    <row r="930" spans="1:12" s="124" customFormat="1" ht="12.75">
      <c r="A930" s="116"/>
      <c r="E930" s="150"/>
      <c r="H930" s="150"/>
      <c r="I930" s="150"/>
      <c r="L930" s="150"/>
    </row>
    <row r="931" spans="1:12" s="124" customFormat="1" ht="12.75">
      <c r="A931" s="116"/>
      <c r="E931" s="150"/>
      <c r="H931" s="150"/>
      <c r="I931" s="150"/>
      <c r="L931" s="150"/>
    </row>
    <row r="932" spans="1:12" s="124" customFormat="1" ht="12.75">
      <c r="A932" s="116"/>
      <c r="E932" s="150"/>
      <c r="H932" s="150"/>
      <c r="I932" s="150"/>
      <c r="L932" s="150"/>
    </row>
    <row r="933" spans="1:12" s="124" customFormat="1" ht="12.75">
      <c r="A933" s="116"/>
      <c r="E933" s="150"/>
      <c r="H933" s="150"/>
      <c r="I933" s="150"/>
      <c r="L933" s="150"/>
    </row>
    <row r="934" spans="1:12" s="124" customFormat="1" ht="12.75">
      <c r="A934" s="116"/>
      <c r="E934" s="150"/>
      <c r="H934" s="150"/>
      <c r="I934" s="150"/>
      <c r="L934" s="150"/>
    </row>
    <row r="935" spans="1:12" s="124" customFormat="1" ht="12.75">
      <c r="A935" s="116"/>
      <c r="E935" s="150"/>
      <c r="H935" s="150"/>
      <c r="I935" s="150"/>
      <c r="L935" s="150"/>
    </row>
    <row r="936" spans="1:12" s="124" customFormat="1" ht="12.75">
      <c r="A936" s="116"/>
      <c r="E936" s="150"/>
      <c r="H936" s="150"/>
      <c r="I936" s="150"/>
      <c r="L936" s="150"/>
    </row>
    <row r="937" spans="1:12" s="124" customFormat="1" ht="12.75">
      <c r="A937" s="116"/>
      <c r="E937" s="150"/>
      <c r="H937" s="150"/>
      <c r="I937" s="150"/>
      <c r="L937" s="150"/>
    </row>
    <row r="938" spans="1:12" s="124" customFormat="1" ht="12.75">
      <c r="A938" s="116"/>
      <c r="E938" s="150"/>
      <c r="H938" s="150"/>
      <c r="I938" s="150"/>
      <c r="L938" s="150"/>
    </row>
    <row r="939" spans="1:12" s="124" customFormat="1" ht="12.75">
      <c r="A939" s="116"/>
      <c r="E939" s="150"/>
      <c r="H939" s="150"/>
      <c r="I939" s="150"/>
      <c r="L939" s="150"/>
    </row>
    <row r="940" spans="1:12" s="124" customFormat="1" ht="12.75">
      <c r="A940" s="116"/>
      <c r="E940" s="150"/>
      <c r="H940" s="150"/>
      <c r="I940" s="150"/>
      <c r="L940" s="150"/>
    </row>
    <row r="941" spans="1:12" s="124" customFormat="1" ht="12.75">
      <c r="A941" s="116"/>
      <c r="E941" s="150"/>
      <c r="H941" s="150"/>
      <c r="I941" s="150"/>
      <c r="L941" s="150"/>
    </row>
    <row r="942" spans="1:12" s="124" customFormat="1" ht="12.75">
      <c r="A942" s="116"/>
      <c r="E942" s="150"/>
      <c r="H942" s="150"/>
      <c r="I942" s="150"/>
      <c r="L942" s="150"/>
    </row>
    <row r="943" spans="1:12" s="124" customFormat="1" ht="12.75">
      <c r="A943" s="116"/>
      <c r="E943" s="150"/>
      <c r="H943" s="150"/>
      <c r="I943" s="150"/>
      <c r="L943" s="150"/>
    </row>
    <row r="944" spans="1:12" s="124" customFormat="1" ht="12.75">
      <c r="A944" s="116"/>
      <c r="E944" s="150"/>
      <c r="H944" s="150"/>
      <c r="I944" s="150"/>
      <c r="L944" s="150"/>
    </row>
    <row r="945" spans="1:12" s="124" customFormat="1" ht="12.75">
      <c r="A945" s="116"/>
      <c r="E945" s="150"/>
      <c r="H945" s="150"/>
      <c r="I945" s="150"/>
      <c r="L945" s="150"/>
    </row>
    <row r="946" spans="1:12" s="124" customFormat="1" ht="12.75">
      <c r="A946" s="116"/>
      <c r="E946" s="150"/>
      <c r="H946" s="150"/>
      <c r="I946" s="150"/>
      <c r="L946" s="150"/>
    </row>
    <row r="947" spans="1:12" s="124" customFormat="1" ht="12.75">
      <c r="A947" s="116"/>
      <c r="E947" s="150"/>
      <c r="H947" s="150"/>
      <c r="I947" s="150"/>
      <c r="L947" s="150"/>
    </row>
    <row r="948" spans="1:12" s="124" customFormat="1" ht="12.75">
      <c r="A948" s="116"/>
      <c r="E948" s="150"/>
      <c r="H948" s="150"/>
      <c r="I948" s="150"/>
      <c r="L948" s="150"/>
    </row>
    <row r="949" spans="1:12" s="124" customFormat="1" ht="12.75">
      <c r="A949" s="116"/>
      <c r="E949" s="150"/>
      <c r="H949" s="150"/>
      <c r="I949" s="150"/>
      <c r="L949" s="150"/>
    </row>
    <row r="950" spans="1:12" s="124" customFormat="1" ht="12.75">
      <c r="A950" s="116"/>
      <c r="E950" s="150"/>
      <c r="H950" s="150"/>
      <c r="I950" s="150"/>
      <c r="L950" s="150"/>
    </row>
    <row r="951" spans="1:12" s="124" customFormat="1" ht="12.75">
      <c r="A951" s="116"/>
      <c r="E951" s="150"/>
      <c r="H951" s="150"/>
      <c r="I951" s="150"/>
      <c r="L951" s="150"/>
    </row>
    <row r="952" spans="1:12" s="124" customFormat="1" ht="12.75">
      <c r="A952" s="116"/>
      <c r="E952" s="150"/>
      <c r="H952" s="150"/>
      <c r="I952" s="150"/>
      <c r="L952" s="150"/>
    </row>
    <row r="953" spans="1:12" s="124" customFormat="1" ht="12.75">
      <c r="A953" s="116"/>
      <c r="E953" s="150"/>
      <c r="H953" s="150"/>
      <c r="I953" s="150"/>
      <c r="L953" s="150"/>
    </row>
    <row r="954" spans="1:12" s="124" customFormat="1" ht="12.75">
      <c r="A954" s="116"/>
      <c r="E954" s="150"/>
      <c r="H954" s="150"/>
      <c r="I954" s="150"/>
      <c r="L954" s="150"/>
    </row>
    <row r="955" spans="1:12" s="124" customFormat="1" ht="12.75">
      <c r="A955" s="116"/>
      <c r="E955" s="150"/>
      <c r="H955" s="150"/>
      <c r="I955" s="150"/>
      <c r="L955" s="150"/>
    </row>
    <row r="956" spans="1:12" s="124" customFormat="1" ht="12.75">
      <c r="A956" s="116"/>
      <c r="E956" s="150"/>
      <c r="H956" s="150"/>
      <c r="I956" s="150"/>
      <c r="L956" s="150"/>
    </row>
    <row r="957" spans="1:12" s="124" customFormat="1" ht="12.75">
      <c r="A957" s="116"/>
      <c r="E957" s="150"/>
      <c r="H957" s="150"/>
      <c r="I957" s="150"/>
      <c r="L957" s="150"/>
    </row>
    <row r="958" spans="1:12" s="124" customFormat="1" ht="12.75">
      <c r="A958" s="116"/>
      <c r="E958" s="150"/>
      <c r="H958" s="150"/>
      <c r="I958" s="150"/>
      <c r="L958" s="150"/>
    </row>
    <row r="959" spans="1:12" s="124" customFormat="1" ht="12.75">
      <c r="A959" s="116"/>
      <c r="E959" s="150"/>
      <c r="H959" s="150"/>
      <c r="I959" s="150"/>
      <c r="L959" s="150"/>
    </row>
    <row r="960" spans="1:12" s="124" customFormat="1" ht="12.75">
      <c r="A960" s="116"/>
      <c r="E960" s="150"/>
      <c r="H960" s="150"/>
      <c r="I960" s="150"/>
      <c r="L960" s="150"/>
    </row>
    <row r="961" spans="1:12" s="124" customFormat="1" ht="12.75">
      <c r="A961" s="116"/>
      <c r="E961" s="150"/>
      <c r="H961" s="150"/>
      <c r="I961" s="150"/>
      <c r="L961" s="150"/>
    </row>
    <row r="962" spans="1:12" s="124" customFormat="1" ht="12.75">
      <c r="A962" s="116"/>
      <c r="E962" s="150"/>
      <c r="H962" s="150"/>
      <c r="I962" s="150"/>
      <c r="L962" s="150"/>
    </row>
    <row r="963" spans="1:12" s="124" customFormat="1" ht="12.75">
      <c r="A963" s="116"/>
      <c r="E963" s="150"/>
      <c r="H963" s="150"/>
      <c r="I963" s="150"/>
      <c r="L963" s="150"/>
    </row>
    <row r="964" spans="1:12" s="124" customFormat="1" ht="12.75">
      <c r="A964" s="116"/>
      <c r="E964" s="150"/>
      <c r="H964" s="150"/>
      <c r="I964" s="150"/>
      <c r="L964" s="150"/>
    </row>
    <row r="965" spans="1:12" s="124" customFormat="1" ht="12.75">
      <c r="A965" s="116"/>
      <c r="E965" s="150"/>
      <c r="H965" s="150"/>
      <c r="I965" s="150"/>
      <c r="L965" s="150"/>
    </row>
    <row r="966" spans="1:12" s="124" customFormat="1" ht="12.75">
      <c r="A966" s="116"/>
      <c r="E966" s="150"/>
      <c r="H966" s="150"/>
      <c r="I966" s="150"/>
      <c r="L966" s="150"/>
    </row>
    <row r="967" spans="1:12" s="124" customFormat="1" ht="12.75">
      <c r="A967" s="116"/>
      <c r="E967" s="150"/>
      <c r="H967" s="150"/>
      <c r="I967" s="150"/>
      <c r="L967" s="150"/>
    </row>
    <row r="968" spans="1:12" s="124" customFormat="1" ht="12.75">
      <c r="A968" s="116"/>
      <c r="E968" s="150"/>
      <c r="H968" s="150"/>
      <c r="I968" s="150"/>
      <c r="L968" s="150"/>
    </row>
    <row r="969" spans="1:12" s="124" customFormat="1" ht="12.75">
      <c r="A969" s="116"/>
      <c r="E969" s="150"/>
      <c r="H969" s="150"/>
      <c r="I969" s="150"/>
      <c r="L969" s="150"/>
    </row>
    <row r="970" spans="1:12" s="124" customFormat="1" ht="12.75">
      <c r="A970" s="116"/>
      <c r="E970" s="150"/>
      <c r="H970" s="150"/>
      <c r="I970" s="150"/>
      <c r="L970" s="150"/>
    </row>
    <row r="971" spans="1:12" s="124" customFormat="1" ht="12.75">
      <c r="A971" s="116"/>
      <c r="E971" s="150"/>
      <c r="H971" s="150"/>
      <c r="I971" s="150"/>
      <c r="L971" s="150"/>
    </row>
    <row r="972" spans="1:12" s="124" customFormat="1" ht="12.75">
      <c r="A972" s="116"/>
      <c r="E972" s="150"/>
      <c r="H972" s="150"/>
      <c r="I972" s="150"/>
      <c r="L972" s="150"/>
    </row>
    <row r="973" spans="1:12" s="124" customFormat="1" ht="12.75">
      <c r="A973" s="116"/>
      <c r="E973" s="150"/>
      <c r="H973" s="150"/>
      <c r="I973" s="150"/>
      <c r="L973" s="150"/>
    </row>
    <row r="974" spans="1:12" s="124" customFormat="1" ht="12.75">
      <c r="A974" s="116"/>
      <c r="E974" s="150"/>
      <c r="H974" s="150"/>
      <c r="I974" s="150"/>
      <c r="L974" s="150"/>
    </row>
    <row r="975" spans="1:12" s="124" customFormat="1" ht="12.75">
      <c r="A975" s="116"/>
      <c r="E975" s="150"/>
      <c r="H975" s="150"/>
      <c r="I975" s="150"/>
      <c r="L975" s="150"/>
    </row>
    <row r="976" spans="1:12" s="124" customFormat="1" ht="12.75">
      <c r="A976" s="116"/>
      <c r="E976" s="150"/>
      <c r="H976" s="150"/>
      <c r="I976" s="150"/>
      <c r="L976" s="150"/>
    </row>
    <row r="977" spans="1:12" s="124" customFormat="1" ht="12.75">
      <c r="A977" s="116"/>
      <c r="E977" s="150"/>
      <c r="H977" s="150"/>
      <c r="I977" s="150"/>
      <c r="L977" s="150"/>
    </row>
    <row r="978" spans="1:12" s="124" customFormat="1" ht="12.75">
      <c r="A978" s="116"/>
      <c r="E978" s="150"/>
      <c r="H978" s="150"/>
      <c r="I978" s="150"/>
      <c r="L978" s="150"/>
    </row>
    <row r="979" spans="1:12" s="124" customFormat="1" ht="12.75">
      <c r="A979" s="116"/>
      <c r="E979" s="150"/>
      <c r="H979" s="150"/>
      <c r="I979" s="150"/>
      <c r="L979" s="150"/>
    </row>
    <row r="980" spans="1:12" s="124" customFormat="1" ht="12.75">
      <c r="A980" s="116"/>
      <c r="E980" s="150"/>
      <c r="H980" s="150"/>
      <c r="I980" s="150"/>
      <c r="L980" s="150"/>
    </row>
    <row r="981" spans="1:12" s="124" customFormat="1" ht="12.75">
      <c r="A981" s="116"/>
      <c r="E981" s="150"/>
      <c r="H981" s="150"/>
      <c r="I981" s="150"/>
      <c r="L981" s="150"/>
    </row>
    <row r="982" spans="1:12" s="124" customFormat="1" ht="12.75">
      <c r="A982" s="116"/>
      <c r="E982" s="150"/>
      <c r="H982" s="150"/>
      <c r="I982" s="150"/>
      <c r="L982" s="150"/>
    </row>
    <row r="983" spans="1:12" s="124" customFormat="1" ht="12.75">
      <c r="A983" s="116"/>
      <c r="E983" s="150"/>
      <c r="H983" s="150"/>
      <c r="I983" s="150"/>
      <c r="L983" s="150"/>
    </row>
    <row r="984" spans="1:12" s="124" customFormat="1" ht="12.75">
      <c r="A984" s="116"/>
      <c r="E984" s="150"/>
      <c r="H984" s="150"/>
      <c r="I984" s="150"/>
      <c r="L984" s="150"/>
    </row>
    <row r="985" spans="1:12" s="124" customFormat="1" ht="12.75">
      <c r="A985" s="116"/>
      <c r="E985" s="150"/>
      <c r="H985" s="150"/>
      <c r="I985" s="150"/>
      <c r="L985" s="150"/>
    </row>
    <row r="986" spans="1:12" s="124" customFormat="1" ht="12.75">
      <c r="A986" s="116"/>
      <c r="E986" s="150"/>
      <c r="H986" s="150"/>
      <c r="I986" s="150"/>
      <c r="L986" s="150"/>
    </row>
    <row r="987" spans="1:12" s="124" customFormat="1" ht="12.75">
      <c r="A987" s="116"/>
      <c r="E987" s="150"/>
      <c r="H987" s="150"/>
      <c r="I987" s="150"/>
      <c r="L987" s="150"/>
    </row>
    <row r="988" spans="1:12" s="124" customFormat="1" ht="12.75">
      <c r="A988" s="116"/>
      <c r="E988" s="150"/>
      <c r="H988" s="150"/>
      <c r="I988" s="150"/>
      <c r="L988" s="150"/>
    </row>
    <row r="989" spans="1:12" s="124" customFormat="1" ht="12.75">
      <c r="A989" s="116"/>
      <c r="E989" s="150"/>
      <c r="H989" s="150"/>
      <c r="I989" s="150"/>
      <c r="L989" s="150"/>
    </row>
    <row r="990" spans="1:12" s="124" customFormat="1" ht="12.75">
      <c r="A990" s="116"/>
      <c r="E990" s="150"/>
      <c r="H990" s="150"/>
      <c r="I990" s="150"/>
      <c r="L990" s="150"/>
    </row>
    <row r="991" spans="1:12" s="124" customFormat="1" ht="12.75">
      <c r="A991" s="116"/>
      <c r="E991" s="150"/>
      <c r="H991" s="150"/>
      <c r="I991" s="150"/>
      <c r="L991" s="150"/>
    </row>
    <row r="992" spans="1:12" s="124" customFormat="1" ht="12.75">
      <c r="A992" s="116"/>
      <c r="E992" s="150"/>
      <c r="H992" s="150"/>
      <c r="I992" s="150"/>
      <c r="L992" s="150"/>
    </row>
    <row r="993" spans="1:12" s="124" customFormat="1" ht="12.75">
      <c r="A993" s="116"/>
      <c r="E993" s="150"/>
      <c r="H993" s="150"/>
      <c r="I993" s="150"/>
      <c r="L993" s="150"/>
    </row>
    <row r="994" spans="1:12" s="124" customFormat="1" ht="12.75">
      <c r="A994" s="116"/>
      <c r="E994" s="150"/>
      <c r="H994" s="150"/>
      <c r="I994" s="150"/>
      <c r="L994" s="150"/>
    </row>
    <row r="995" spans="1:12" s="124" customFormat="1" ht="12.75">
      <c r="A995" s="116"/>
      <c r="E995" s="150"/>
      <c r="H995" s="150"/>
      <c r="I995" s="150"/>
      <c r="L995" s="150"/>
    </row>
    <row r="996" spans="1:12" s="124" customFormat="1" ht="12.75">
      <c r="A996" s="116"/>
      <c r="E996" s="150"/>
      <c r="H996" s="150"/>
      <c r="I996" s="150"/>
      <c r="L996" s="150"/>
    </row>
    <row r="997" spans="1:12" s="124" customFormat="1" ht="12.75">
      <c r="A997" s="116"/>
      <c r="E997" s="150"/>
      <c r="H997" s="150"/>
      <c r="I997" s="150"/>
      <c r="L997" s="150"/>
    </row>
    <row r="998" spans="1:12" s="124" customFormat="1" ht="12.75">
      <c r="A998" s="116"/>
      <c r="E998" s="150"/>
      <c r="H998" s="150"/>
      <c r="I998" s="150"/>
      <c r="L998" s="150"/>
    </row>
    <row r="999" spans="1:12" s="124" customFormat="1" ht="12.75">
      <c r="A999" s="116"/>
      <c r="E999" s="150"/>
      <c r="H999" s="150"/>
      <c r="I999" s="150"/>
      <c r="L999" s="150"/>
    </row>
    <row r="1000" spans="1:12" s="124" customFormat="1" ht="12.75">
      <c r="A1000" s="116"/>
      <c r="E1000" s="150"/>
      <c r="H1000" s="150"/>
      <c r="I1000" s="150"/>
      <c r="L1000" s="150"/>
    </row>
    <row r="1001" spans="1:12" s="124" customFormat="1" ht="12.75">
      <c r="A1001" s="116"/>
      <c r="E1001" s="150"/>
      <c r="H1001" s="150"/>
      <c r="I1001" s="150"/>
      <c r="L1001" s="150"/>
    </row>
    <row r="1002" spans="1:12" s="124" customFormat="1" ht="12.75">
      <c r="A1002" s="116"/>
      <c r="E1002" s="150"/>
      <c r="H1002" s="150"/>
      <c r="I1002" s="150"/>
      <c r="L1002" s="150"/>
    </row>
    <row r="1003" spans="1:12" s="124" customFormat="1" ht="12.75">
      <c r="A1003" s="116"/>
      <c r="E1003" s="150"/>
      <c r="H1003" s="150"/>
      <c r="I1003" s="150"/>
      <c r="L1003" s="150"/>
    </row>
    <row r="1004" spans="1:12" s="124" customFormat="1" ht="12.75">
      <c r="A1004" s="116"/>
      <c r="E1004" s="150"/>
      <c r="H1004" s="150"/>
      <c r="I1004" s="150"/>
      <c r="L1004" s="150"/>
    </row>
    <row r="1005" spans="1:12" s="124" customFormat="1" ht="12.75">
      <c r="A1005" s="116"/>
      <c r="E1005" s="150"/>
      <c r="H1005" s="150"/>
      <c r="I1005" s="150"/>
      <c r="L1005" s="150"/>
    </row>
    <row r="1006" spans="1:12" s="124" customFormat="1" ht="12.75">
      <c r="A1006" s="116"/>
      <c r="E1006" s="150"/>
      <c r="H1006" s="150"/>
      <c r="I1006" s="150"/>
      <c r="L1006" s="150"/>
    </row>
    <row r="1007" spans="1:12" s="124" customFormat="1" ht="12.75">
      <c r="A1007" s="116"/>
      <c r="E1007" s="150"/>
      <c r="H1007" s="150"/>
      <c r="I1007" s="150"/>
      <c r="L1007" s="150"/>
    </row>
    <row r="1008" spans="1:12" s="124" customFormat="1" ht="12.75">
      <c r="A1008" s="116"/>
      <c r="E1008" s="150"/>
      <c r="H1008" s="150"/>
      <c r="I1008" s="150"/>
      <c r="L1008" s="150"/>
    </row>
    <row r="1009" spans="1:12" s="124" customFormat="1" ht="12.75">
      <c r="A1009" s="116"/>
      <c r="E1009" s="150"/>
      <c r="H1009" s="150"/>
      <c r="I1009" s="150"/>
      <c r="L1009" s="150"/>
    </row>
    <row r="1010" spans="1:12" s="124" customFormat="1" ht="12.75">
      <c r="A1010" s="116"/>
      <c r="E1010" s="150"/>
      <c r="H1010" s="150"/>
      <c r="I1010" s="150"/>
      <c r="L1010" s="150"/>
    </row>
    <row r="1011" spans="1:12" s="124" customFormat="1" ht="12.75">
      <c r="A1011" s="116"/>
      <c r="E1011" s="150"/>
      <c r="H1011" s="150"/>
      <c r="I1011" s="150"/>
      <c r="L1011" s="150"/>
    </row>
    <row r="1012" spans="1:12" s="124" customFormat="1" ht="12.75">
      <c r="A1012" s="116"/>
      <c r="E1012" s="150"/>
      <c r="H1012" s="150"/>
      <c r="I1012" s="150"/>
      <c r="L1012" s="150"/>
    </row>
    <row r="1013" spans="1:12" s="124" customFormat="1" ht="12.75">
      <c r="A1013" s="116"/>
      <c r="E1013" s="150"/>
      <c r="H1013" s="150"/>
      <c r="I1013" s="150"/>
      <c r="L1013" s="150"/>
    </row>
    <row r="1014" spans="1:12" s="124" customFormat="1" ht="12.75">
      <c r="A1014" s="116"/>
      <c r="E1014" s="150"/>
      <c r="H1014" s="150"/>
      <c r="I1014" s="150"/>
      <c r="L1014" s="150"/>
    </row>
    <row r="1015" spans="1:12" s="124" customFormat="1" ht="12.75">
      <c r="A1015" s="116"/>
      <c r="E1015" s="150"/>
      <c r="H1015" s="150"/>
      <c r="I1015" s="150"/>
      <c r="L1015" s="150"/>
    </row>
    <row r="1016" spans="1:12" s="124" customFormat="1" ht="12.75">
      <c r="A1016" s="116"/>
      <c r="E1016" s="150"/>
      <c r="H1016" s="150"/>
      <c r="I1016" s="150"/>
      <c r="L1016" s="150"/>
    </row>
    <row r="1017" spans="1:12" s="124" customFormat="1" ht="12.75">
      <c r="A1017" s="116"/>
      <c r="E1017" s="150"/>
      <c r="H1017" s="150"/>
      <c r="I1017" s="150"/>
      <c r="L1017" s="150"/>
    </row>
    <row r="1018" spans="1:12" s="124" customFormat="1" ht="12.75">
      <c r="A1018" s="116"/>
      <c r="E1018" s="150"/>
      <c r="H1018" s="150"/>
      <c r="I1018" s="150"/>
      <c r="L1018" s="150"/>
    </row>
    <row r="1019" spans="1:12" s="124" customFormat="1" ht="12.75">
      <c r="A1019" s="116"/>
      <c r="E1019" s="150"/>
      <c r="H1019" s="150"/>
      <c r="I1019" s="150"/>
      <c r="L1019" s="150"/>
    </row>
    <row r="1020" spans="1:12" s="124" customFormat="1" ht="12.75">
      <c r="A1020" s="116"/>
      <c r="E1020" s="150"/>
      <c r="H1020" s="150"/>
      <c r="I1020" s="150"/>
      <c r="L1020" s="150"/>
    </row>
    <row r="1021" spans="1:12" s="124" customFormat="1" ht="12.75">
      <c r="A1021" s="116"/>
      <c r="E1021" s="150"/>
      <c r="H1021" s="150"/>
      <c r="I1021" s="150"/>
      <c r="L1021" s="150"/>
    </row>
    <row r="1022" spans="1:12" s="124" customFormat="1" ht="12.75">
      <c r="A1022" s="116"/>
      <c r="E1022" s="150"/>
      <c r="H1022" s="150"/>
      <c r="I1022" s="150"/>
      <c r="L1022" s="150"/>
    </row>
    <row r="1023" spans="1:12" s="124" customFormat="1" ht="12.75">
      <c r="A1023" s="116"/>
      <c r="E1023" s="150"/>
      <c r="H1023" s="150"/>
      <c r="I1023" s="150"/>
      <c r="L1023" s="150"/>
    </row>
    <row r="1024" spans="1:12" s="124" customFormat="1" ht="12.75">
      <c r="A1024" s="116"/>
      <c r="E1024" s="150"/>
      <c r="H1024" s="150"/>
      <c r="I1024" s="150"/>
      <c r="L1024" s="150"/>
    </row>
    <row r="1025" spans="1:12" s="124" customFormat="1" ht="12.75">
      <c r="A1025" s="116"/>
      <c r="E1025" s="150"/>
      <c r="H1025" s="150"/>
      <c r="I1025" s="150"/>
      <c r="L1025" s="150"/>
    </row>
    <row r="1026" spans="1:12" s="124" customFormat="1" ht="12.75">
      <c r="A1026" s="116"/>
      <c r="E1026" s="150"/>
      <c r="H1026" s="150"/>
      <c r="I1026" s="150"/>
      <c r="L1026" s="150"/>
    </row>
    <row r="1027" spans="1:12" s="124" customFormat="1" ht="12.75">
      <c r="A1027" s="116"/>
      <c r="E1027" s="150"/>
      <c r="H1027" s="150"/>
      <c r="I1027" s="150"/>
      <c r="L1027" s="150"/>
    </row>
    <row r="1028" spans="1:12" s="124" customFormat="1" ht="12.75">
      <c r="A1028" s="116"/>
      <c r="E1028" s="150"/>
      <c r="H1028" s="150"/>
      <c r="I1028" s="150"/>
      <c r="L1028" s="150"/>
    </row>
    <row r="1029" spans="1:12" s="124" customFormat="1" ht="12.75">
      <c r="A1029" s="116"/>
      <c r="E1029" s="150"/>
      <c r="H1029" s="150"/>
      <c r="I1029" s="150"/>
      <c r="L1029" s="150"/>
    </row>
    <row r="1030" spans="1:12" s="124" customFormat="1" ht="12.75">
      <c r="A1030" s="116"/>
      <c r="E1030" s="150"/>
      <c r="H1030" s="150"/>
      <c r="I1030" s="150"/>
      <c r="L1030" s="150"/>
    </row>
    <row r="1031" spans="1:12" s="124" customFormat="1" ht="12.75">
      <c r="A1031" s="116"/>
      <c r="E1031" s="150"/>
      <c r="H1031" s="150"/>
      <c r="I1031" s="150"/>
      <c r="L1031" s="150"/>
    </row>
    <row r="1032" spans="1:12" s="124" customFormat="1" ht="12.75">
      <c r="A1032" s="116"/>
      <c r="E1032" s="150"/>
      <c r="H1032" s="150"/>
      <c r="I1032" s="150"/>
      <c r="L1032" s="150"/>
    </row>
    <row r="1033" spans="1:12" s="124" customFormat="1" ht="12.75">
      <c r="A1033" s="116"/>
      <c r="E1033" s="150"/>
      <c r="H1033" s="150"/>
      <c r="I1033" s="150"/>
      <c r="L1033" s="150"/>
    </row>
    <row r="1034" spans="1:12" s="124" customFormat="1" ht="12.75">
      <c r="A1034" s="116"/>
      <c r="E1034" s="150"/>
      <c r="H1034" s="150"/>
      <c r="I1034" s="150"/>
      <c r="L1034" s="150"/>
    </row>
    <row r="1035" spans="1:12" s="124" customFormat="1" ht="12.75">
      <c r="A1035" s="116"/>
      <c r="E1035" s="150"/>
      <c r="H1035" s="150"/>
      <c r="I1035" s="150"/>
      <c r="L1035" s="150"/>
    </row>
    <row r="1036" spans="1:12" s="124" customFormat="1" ht="12.75">
      <c r="A1036" s="116"/>
      <c r="E1036" s="150"/>
      <c r="H1036" s="150"/>
      <c r="I1036" s="150"/>
      <c r="L1036" s="150"/>
    </row>
    <row r="1037" spans="1:12" s="124" customFormat="1" ht="12.75">
      <c r="A1037" s="116"/>
      <c r="E1037" s="150"/>
      <c r="H1037" s="150"/>
      <c r="I1037" s="150"/>
      <c r="L1037" s="150"/>
    </row>
    <row r="1038" spans="1:12" s="124" customFormat="1" ht="12.75">
      <c r="A1038" s="116"/>
      <c r="E1038" s="150"/>
      <c r="H1038" s="150"/>
      <c r="I1038" s="150"/>
      <c r="L1038" s="150"/>
    </row>
    <row r="1039" spans="1:12" s="124" customFormat="1" ht="12.75">
      <c r="A1039" s="116"/>
      <c r="E1039" s="150"/>
      <c r="H1039" s="150"/>
      <c r="I1039" s="150"/>
      <c r="L1039" s="150"/>
    </row>
    <row r="1040" spans="1:12" s="124" customFormat="1" ht="12.75">
      <c r="A1040" s="116"/>
      <c r="E1040" s="150"/>
      <c r="H1040" s="150"/>
      <c r="I1040" s="150"/>
      <c r="L1040" s="150"/>
    </row>
    <row r="1041" spans="1:12" s="124" customFormat="1" ht="12.75">
      <c r="A1041" s="116"/>
      <c r="E1041" s="150"/>
      <c r="H1041" s="150"/>
      <c r="I1041" s="150"/>
      <c r="L1041" s="150"/>
    </row>
    <row r="1042" spans="1:12" s="124" customFormat="1" ht="12.75">
      <c r="A1042" s="116"/>
      <c r="E1042" s="150"/>
      <c r="H1042" s="150"/>
      <c r="I1042" s="150"/>
      <c r="L1042" s="150"/>
    </row>
    <row r="1043" spans="1:12" s="124" customFormat="1" ht="12.75">
      <c r="A1043" s="116"/>
      <c r="E1043" s="150"/>
      <c r="H1043" s="150"/>
      <c r="I1043" s="150"/>
      <c r="L1043" s="150"/>
    </row>
    <row r="1044" spans="1:12" s="124" customFormat="1" ht="12.75">
      <c r="A1044" s="116"/>
      <c r="E1044" s="150"/>
      <c r="H1044" s="150"/>
      <c r="I1044" s="150"/>
      <c r="L1044" s="150"/>
    </row>
    <row r="1045" spans="1:12" s="124" customFormat="1" ht="12.75">
      <c r="A1045" s="116"/>
      <c r="E1045" s="150"/>
      <c r="H1045" s="150"/>
      <c r="I1045" s="150"/>
      <c r="L1045" s="150"/>
    </row>
    <row r="1046" spans="1:12" s="124" customFormat="1" ht="12.75">
      <c r="A1046" s="116"/>
      <c r="E1046" s="150"/>
      <c r="H1046" s="150"/>
      <c r="I1046" s="150"/>
      <c r="L1046" s="150"/>
    </row>
    <row r="1047" spans="1:12" s="124" customFormat="1" ht="12.75">
      <c r="A1047" s="116"/>
      <c r="E1047" s="150"/>
      <c r="H1047" s="150"/>
      <c r="I1047" s="150"/>
      <c r="L1047" s="150"/>
    </row>
    <row r="1048" spans="1:12" s="124" customFormat="1" ht="12.75">
      <c r="A1048" s="116"/>
      <c r="E1048" s="150"/>
      <c r="H1048" s="150"/>
      <c r="I1048" s="150"/>
      <c r="L1048" s="150"/>
    </row>
    <row r="1049" spans="1:12" s="124" customFormat="1" ht="12.75">
      <c r="A1049" s="116"/>
      <c r="E1049" s="150"/>
      <c r="H1049" s="150"/>
      <c r="I1049" s="150"/>
      <c r="L1049" s="150"/>
    </row>
    <row r="1050" spans="1:12" s="124" customFormat="1" ht="12.75">
      <c r="A1050" s="116"/>
      <c r="E1050" s="150"/>
      <c r="H1050" s="150"/>
      <c r="I1050" s="150"/>
      <c r="L1050" s="150"/>
    </row>
    <row r="1051" spans="1:12" s="124" customFormat="1" ht="12.75">
      <c r="A1051" s="116"/>
      <c r="E1051" s="150"/>
      <c r="H1051" s="150"/>
      <c r="I1051" s="150"/>
      <c r="L1051" s="150"/>
    </row>
    <row r="1052" spans="1:12" s="124" customFormat="1" ht="12.75">
      <c r="A1052" s="116"/>
      <c r="E1052" s="150"/>
      <c r="H1052" s="150"/>
      <c r="I1052" s="150"/>
      <c r="L1052" s="150"/>
    </row>
    <row r="1053" spans="1:12" s="124" customFormat="1" ht="12.75">
      <c r="A1053" s="116"/>
      <c r="E1053" s="150"/>
      <c r="H1053" s="150"/>
      <c r="I1053" s="150"/>
      <c r="L1053" s="150"/>
    </row>
    <row r="1054" spans="1:12" s="124" customFormat="1" ht="12.75">
      <c r="A1054" s="116"/>
      <c r="E1054" s="150"/>
      <c r="H1054" s="150"/>
      <c r="I1054" s="150"/>
      <c r="L1054" s="150"/>
    </row>
    <row r="1055" spans="1:12" s="124" customFormat="1" ht="12.75">
      <c r="A1055" s="116"/>
      <c r="E1055" s="150"/>
      <c r="H1055" s="150"/>
      <c r="I1055" s="150"/>
      <c r="L1055" s="150"/>
    </row>
    <row r="1056" spans="1:12" s="124" customFormat="1" ht="12.75">
      <c r="A1056" s="116"/>
      <c r="E1056" s="150"/>
      <c r="H1056" s="150"/>
      <c r="I1056" s="150"/>
      <c r="L1056" s="150"/>
    </row>
    <row r="1057" spans="1:12" s="124" customFormat="1" ht="12.75">
      <c r="A1057" s="116"/>
      <c r="E1057" s="150"/>
      <c r="H1057" s="150"/>
      <c r="I1057" s="150"/>
      <c r="L1057" s="150"/>
    </row>
    <row r="1058" spans="1:12" s="124" customFormat="1" ht="12.75">
      <c r="A1058" s="116"/>
      <c r="E1058" s="150"/>
      <c r="H1058" s="150"/>
      <c r="I1058" s="150"/>
      <c r="L1058" s="150"/>
    </row>
    <row r="1059" spans="1:12" s="124" customFormat="1" ht="12.75">
      <c r="A1059" s="116"/>
      <c r="E1059" s="150"/>
      <c r="H1059" s="150"/>
      <c r="I1059" s="150"/>
      <c r="L1059" s="150"/>
    </row>
    <row r="1060" spans="1:12" s="124" customFormat="1" ht="12.75">
      <c r="A1060" s="116"/>
      <c r="E1060" s="150"/>
      <c r="H1060" s="150"/>
      <c r="I1060" s="150"/>
      <c r="L1060" s="150"/>
    </row>
    <row r="1061" spans="1:12" s="124" customFormat="1" ht="12.75">
      <c r="A1061" s="116"/>
      <c r="E1061" s="150"/>
      <c r="H1061" s="150"/>
      <c r="I1061" s="150"/>
      <c r="L1061" s="150"/>
    </row>
    <row r="1062" spans="1:12" s="124" customFormat="1" ht="12.75">
      <c r="A1062" s="116"/>
      <c r="E1062" s="150"/>
      <c r="H1062" s="150"/>
      <c r="I1062" s="150"/>
      <c r="L1062" s="150"/>
    </row>
    <row r="1063" spans="1:12" s="124" customFormat="1" ht="12.75">
      <c r="A1063" s="116"/>
      <c r="E1063" s="150"/>
      <c r="H1063" s="150"/>
      <c r="I1063" s="150"/>
      <c r="L1063" s="150"/>
    </row>
    <row r="1064" spans="1:12" s="124" customFormat="1" ht="12.75">
      <c r="A1064" s="116"/>
      <c r="E1064" s="150"/>
      <c r="H1064" s="150"/>
      <c r="I1064" s="150"/>
      <c r="L1064" s="150"/>
    </row>
    <row r="1065" spans="1:12" s="124" customFormat="1" ht="12.75">
      <c r="A1065" s="116"/>
      <c r="E1065" s="150"/>
      <c r="H1065" s="150"/>
      <c r="I1065" s="150"/>
      <c r="L1065" s="150"/>
    </row>
    <row r="1066" spans="1:12" s="124" customFormat="1" ht="12.75">
      <c r="A1066" s="116"/>
      <c r="E1066" s="150"/>
      <c r="H1066" s="150"/>
      <c r="I1066" s="150"/>
      <c r="L1066" s="150"/>
    </row>
    <row r="1067" spans="1:12" s="124" customFormat="1" ht="12.75">
      <c r="A1067" s="116"/>
      <c r="E1067" s="150"/>
      <c r="H1067" s="150"/>
      <c r="I1067" s="150"/>
      <c r="L1067" s="150"/>
    </row>
    <row r="1068" spans="1:12" s="124" customFormat="1" ht="12.75">
      <c r="A1068" s="116"/>
      <c r="E1068" s="150"/>
      <c r="H1068" s="150"/>
      <c r="I1068" s="150"/>
      <c r="L1068" s="150"/>
    </row>
    <row r="1069" spans="1:12" s="124" customFormat="1" ht="12.75">
      <c r="A1069" s="116"/>
      <c r="E1069" s="150"/>
      <c r="H1069" s="150"/>
      <c r="I1069" s="150"/>
      <c r="L1069" s="150"/>
    </row>
    <row r="1070" spans="1:12" s="124" customFormat="1" ht="12.75">
      <c r="A1070" s="116"/>
      <c r="E1070" s="150"/>
      <c r="H1070" s="150"/>
      <c r="I1070" s="150"/>
      <c r="L1070" s="150"/>
    </row>
    <row r="1071" spans="1:12" s="124" customFormat="1" ht="12.75">
      <c r="A1071" s="116"/>
      <c r="E1071" s="150"/>
      <c r="H1071" s="150"/>
      <c r="I1071" s="150"/>
      <c r="L1071" s="150"/>
    </row>
    <row r="1072" spans="1:12" s="124" customFormat="1" ht="12.75">
      <c r="A1072" s="116"/>
      <c r="E1072" s="150"/>
      <c r="H1072" s="150"/>
      <c r="I1072" s="150"/>
      <c r="L1072" s="150"/>
    </row>
    <row r="1073" spans="1:12" s="124" customFormat="1" ht="12.75">
      <c r="A1073" s="116"/>
      <c r="E1073" s="150"/>
      <c r="H1073" s="150"/>
      <c r="I1073" s="150"/>
      <c r="L1073" s="150"/>
    </row>
    <row r="1074" spans="1:12" s="124" customFormat="1" ht="12.75">
      <c r="A1074" s="116"/>
      <c r="E1074" s="150"/>
      <c r="H1074" s="150"/>
      <c r="I1074" s="150"/>
      <c r="L1074" s="150"/>
    </row>
    <row r="1075" spans="1:12" s="124" customFormat="1" ht="12.75">
      <c r="A1075" s="116"/>
      <c r="E1075" s="150"/>
      <c r="H1075" s="150"/>
      <c r="I1075" s="150"/>
      <c r="L1075" s="150"/>
    </row>
    <row r="1076" spans="1:12" s="124" customFormat="1" ht="12.75">
      <c r="A1076" s="116"/>
      <c r="E1076" s="150"/>
      <c r="H1076" s="150"/>
      <c r="I1076" s="150"/>
      <c r="L1076" s="150"/>
    </row>
    <row r="1077" spans="1:12" s="124" customFormat="1" ht="12.75">
      <c r="A1077" s="116"/>
      <c r="E1077" s="150"/>
      <c r="H1077" s="150"/>
      <c r="I1077" s="150"/>
      <c r="L1077" s="150"/>
    </row>
    <row r="1078" spans="1:12" s="124" customFormat="1" ht="12.75">
      <c r="A1078" s="116"/>
      <c r="E1078" s="150"/>
      <c r="H1078" s="150"/>
      <c r="I1078" s="150"/>
      <c r="L1078" s="150"/>
    </row>
    <row r="1079" spans="1:12" s="124" customFormat="1" ht="12.75">
      <c r="A1079" s="116"/>
      <c r="E1079" s="150"/>
      <c r="H1079" s="150"/>
      <c r="I1079" s="150"/>
      <c r="L1079" s="150"/>
    </row>
    <row r="1080" spans="1:12" s="124" customFormat="1" ht="12.75">
      <c r="A1080" s="116"/>
      <c r="E1080" s="150"/>
      <c r="H1080" s="150"/>
      <c r="I1080" s="150"/>
      <c r="L1080" s="150"/>
    </row>
    <row r="1081" spans="1:12" s="124" customFormat="1" ht="12.75">
      <c r="A1081" s="116"/>
      <c r="E1081" s="150"/>
      <c r="H1081" s="150"/>
      <c r="I1081" s="150"/>
      <c r="L1081" s="150"/>
    </row>
    <row r="1082" spans="1:12" s="124" customFormat="1" ht="12.75">
      <c r="A1082" s="116"/>
      <c r="E1082" s="150"/>
      <c r="H1082" s="150"/>
      <c r="I1082" s="150"/>
      <c r="L1082" s="150"/>
    </row>
    <row r="1083" spans="1:12" s="124" customFormat="1" ht="12.75">
      <c r="A1083" s="116"/>
      <c r="E1083" s="150"/>
      <c r="H1083" s="150"/>
      <c r="I1083" s="150"/>
      <c r="L1083" s="150"/>
    </row>
    <row r="1084" spans="1:12" s="124" customFormat="1" ht="12.75">
      <c r="A1084" s="116"/>
      <c r="E1084" s="150"/>
      <c r="H1084" s="150"/>
      <c r="I1084" s="150"/>
      <c r="L1084" s="150"/>
    </row>
    <row r="1085" spans="1:12" s="124" customFormat="1" ht="12.75">
      <c r="A1085" s="116"/>
      <c r="E1085" s="150"/>
      <c r="H1085" s="150"/>
      <c r="I1085" s="150"/>
      <c r="L1085" s="150"/>
    </row>
    <row r="1086" spans="1:12" s="124" customFormat="1" ht="12.75">
      <c r="A1086" s="116"/>
      <c r="E1086" s="150"/>
      <c r="H1086" s="150"/>
      <c r="I1086" s="150"/>
      <c r="L1086" s="150"/>
    </row>
    <row r="1087" spans="1:12" s="124" customFormat="1" ht="12.75">
      <c r="A1087" s="116"/>
      <c r="E1087" s="150"/>
      <c r="H1087" s="150"/>
      <c r="I1087" s="150"/>
      <c r="L1087" s="150"/>
    </row>
    <row r="1088" spans="1:12" s="124" customFormat="1" ht="12.75">
      <c r="A1088" s="116"/>
      <c r="E1088" s="150"/>
      <c r="H1088" s="150"/>
      <c r="I1088" s="150"/>
      <c r="L1088" s="150"/>
    </row>
    <row r="1089" spans="1:12" s="124" customFormat="1" ht="12.75">
      <c r="A1089" s="116"/>
      <c r="E1089" s="150"/>
      <c r="H1089" s="150"/>
      <c r="I1089" s="150"/>
      <c r="L1089" s="150"/>
    </row>
    <row r="1090" spans="1:12" s="124" customFormat="1" ht="12.75">
      <c r="A1090" s="116"/>
      <c r="E1090" s="150"/>
      <c r="H1090" s="150"/>
      <c r="I1090" s="150"/>
      <c r="L1090" s="150"/>
    </row>
    <row r="1091" spans="1:12" s="124" customFormat="1" ht="12.75">
      <c r="A1091" s="116"/>
      <c r="E1091" s="150"/>
      <c r="H1091" s="150"/>
      <c r="I1091" s="150"/>
      <c r="L1091" s="150"/>
    </row>
    <row r="1092" spans="1:12" s="124" customFormat="1" ht="12.75">
      <c r="A1092" s="116"/>
      <c r="E1092" s="150"/>
      <c r="H1092" s="150"/>
      <c r="I1092" s="150"/>
      <c r="L1092" s="150"/>
    </row>
    <row r="1093" spans="1:12" s="124" customFormat="1" ht="12.75">
      <c r="A1093" s="116"/>
      <c r="E1093" s="150"/>
      <c r="H1093" s="150"/>
      <c r="I1093" s="150"/>
      <c r="L1093" s="150"/>
    </row>
    <row r="1094" spans="1:12" s="124" customFormat="1" ht="12.75">
      <c r="A1094" s="116"/>
      <c r="E1094" s="150"/>
      <c r="H1094" s="150"/>
      <c r="I1094" s="150"/>
      <c r="L1094" s="150"/>
    </row>
    <row r="1095" spans="1:12" s="124" customFormat="1" ht="12.75">
      <c r="A1095" s="116"/>
      <c r="E1095" s="150"/>
      <c r="H1095" s="150"/>
      <c r="I1095" s="150"/>
      <c r="L1095" s="150"/>
    </row>
    <row r="1096" spans="1:12" s="124" customFormat="1" ht="12.75">
      <c r="A1096" s="116"/>
      <c r="E1096" s="150"/>
      <c r="H1096" s="150"/>
      <c r="I1096" s="150"/>
      <c r="L1096" s="150"/>
    </row>
    <row r="1097" spans="1:12" s="124" customFormat="1" ht="12.75">
      <c r="A1097" s="116"/>
      <c r="E1097" s="150"/>
      <c r="H1097" s="150"/>
      <c r="I1097" s="150"/>
      <c r="L1097" s="150"/>
    </row>
    <row r="1098" spans="1:12" s="124" customFormat="1" ht="12.75">
      <c r="A1098" s="116"/>
      <c r="E1098" s="150"/>
      <c r="H1098" s="150"/>
      <c r="I1098" s="150"/>
      <c r="L1098" s="150"/>
    </row>
    <row r="1099" spans="1:12" s="124" customFormat="1" ht="12.75">
      <c r="A1099" s="116"/>
      <c r="E1099" s="150"/>
      <c r="H1099" s="150"/>
      <c r="I1099" s="150"/>
      <c r="L1099" s="150"/>
    </row>
    <row r="1100" spans="1:12" s="124" customFormat="1" ht="12.75">
      <c r="A1100" s="116"/>
      <c r="E1100" s="150"/>
      <c r="H1100" s="150"/>
      <c r="I1100" s="150"/>
      <c r="L1100" s="150"/>
    </row>
    <row r="1101" spans="1:12" s="124" customFormat="1" ht="12.75">
      <c r="A1101" s="116"/>
      <c r="E1101" s="150"/>
      <c r="H1101" s="150"/>
      <c r="I1101" s="150"/>
      <c r="L1101" s="150"/>
    </row>
    <row r="1102" spans="1:12" s="124" customFormat="1" ht="12.75">
      <c r="A1102" s="116"/>
      <c r="E1102" s="150"/>
      <c r="H1102" s="150"/>
      <c r="I1102" s="150"/>
      <c r="L1102" s="150"/>
    </row>
    <row r="1103" spans="1:12" s="124" customFormat="1" ht="12.75">
      <c r="A1103" s="116"/>
      <c r="E1103" s="150"/>
      <c r="H1103" s="150"/>
      <c r="I1103" s="150"/>
      <c r="L1103" s="150"/>
    </row>
    <row r="1104" spans="1:12" s="124" customFormat="1" ht="12.75">
      <c r="A1104" s="116"/>
      <c r="E1104" s="150"/>
      <c r="H1104" s="150"/>
      <c r="I1104" s="150"/>
      <c r="L1104" s="150"/>
    </row>
    <row r="1105" spans="1:12" s="124" customFormat="1" ht="12.75">
      <c r="A1105" s="116"/>
      <c r="E1105" s="150"/>
      <c r="H1105" s="150"/>
      <c r="I1105" s="150"/>
      <c r="L1105" s="150"/>
    </row>
    <row r="1106" spans="1:12" s="124" customFormat="1" ht="12.75">
      <c r="A1106" s="116"/>
      <c r="E1106" s="150"/>
      <c r="H1106" s="150"/>
      <c r="I1106" s="150"/>
      <c r="L1106" s="150"/>
    </row>
    <row r="1107" spans="1:12" s="124" customFormat="1" ht="12.75">
      <c r="A1107" s="116"/>
      <c r="E1107" s="150"/>
      <c r="H1107" s="150"/>
      <c r="I1107" s="150"/>
      <c r="L1107" s="150"/>
    </row>
    <row r="1108" spans="1:12" s="124" customFormat="1" ht="12.75">
      <c r="A1108" s="116"/>
      <c r="E1108" s="150"/>
      <c r="H1108" s="150"/>
      <c r="I1108" s="150"/>
      <c r="L1108" s="150"/>
    </row>
    <row r="1109" spans="1:12" s="124" customFormat="1" ht="12.75">
      <c r="A1109" s="116"/>
      <c r="E1109" s="150"/>
      <c r="H1109" s="150"/>
      <c r="I1109" s="150"/>
      <c r="L1109" s="150"/>
    </row>
    <row r="1110" spans="1:12" s="124" customFormat="1" ht="12.75">
      <c r="A1110" s="116"/>
      <c r="E1110" s="150"/>
      <c r="H1110" s="150"/>
      <c r="I1110" s="150"/>
      <c r="L1110" s="150"/>
    </row>
    <row r="1111" spans="1:12" s="124" customFormat="1" ht="12.75">
      <c r="A1111" s="116"/>
      <c r="E1111" s="150"/>
      <c r="H1111" s="150"/>
      <c r="I1111" s="150"/>
      <c r="L1111" s="150"/>
    </row>
    <row r="1112" spans="1:12" s="124" customFormat="1" ht="12.75">
      <c r="A1112" s="116"/>
      <c r="E1112" s="150"/>
      <c r="H1112" s="150"/>
      <c r="I1112" s="150"/>
      <c r="L1112" s="150"/>
    </row>
    <row r="1113" spans="1:12" s="124" customFormat="1" ht="12.75">
      <c r="A1113" s="116"/>
      <c r="E1113" s="150"/>
      <c r="H1113" s="150"/>
      <c r="I1113" s="150"/>
      <c r="L1113" s="150"/>
    </row>
    <row r="1114" spans="1:12" s="124" customFormat="1" ht="12.75">
      <c r="A1114" s="116"/>
      <c r="E1114" s="150"/>
      <c r="H1114" s="150"/>
      <c r="I1114" s="150"/>
      <c r="L1114" s="150"/>
    </row>
    <row r="1115" spans="1:12" s="124" customFormat="1" ht="12.75">
      <c r="A1115" s="116"/>
      <c r="E1115" s="150"/>
      <c r="H1115" s="150"/>
      <c r="I1115" s="150"/>
      <c r="L1115" s="150"/>
    </row>
    <row r="1116" spans="1:12" s="124" customFormat="1" ht="12.75">
      <c r="A1116" s="116"/>
      <c r="E1116" s="150"/>
      <c r="H1116" s="150"/>
      <c r="I1116" s="150"/>
      <c r="L1116" s="150"/>
    </row>
    <row r="1117" spans="1:12" s="124" customFormat="1" ht="12.75">
      <c r="A1117" s="116"/>
      <c r="E1117" s="150"/>
      <c r="H1117" s="150"/>
      <c r="I1117" s="150"/>
      <c r="L1117" s="150"/>
    </row>
    <row r="1118" spans="1:12" s="124" customFormat="1" ht="12.75">
      <c r="A1118" s="116"/>
      <c r="E1118" s="150"/>
      <c r="H1118" s="150"/>
      <c r="I1118" s="150"/>
      <c r="L1118" s="150"/>
    </row>
    <row r="1119" spans="1:12" s="124" customFormat="1" ht="12.75">
      <c r="A1119" s="116"/>
      <c r="E1119" s="150"/>
      <c r="H1119" s="150"/>
      <c r="I1119" s="150"/>
      <c r="L1119" s="150"/>
    </row>
    <row r="1120" spans="1:12" s="124" customFormat="1" ht="12.75">
      <c r="A1120" s="116"/>
      <c r="E1120" s="150"/>
      <c r="H1120" s="150"/>
      <c r="I1120" s="150"/>
      <c r="L1120" s="150"/>
    </row>
    <row r="1121" spans="1:12" s="124" customFormat="1" ht="12.75">
      <c r="A1121" s="116"/>
      <c r="E1121" s="150"/>
      <c r="H1121" s="150"/>
      <c r="I1121" s="150"/>
      <c r="L1121" s="150"/>
    </row>
    <row r="1122" spans="1:12" s="124" customFormat="1" ht="12.75">
      <c r="A1122" s="116"/>
      <c r="E1122" s="150"/>
      <c r="H1122" s="150"/>
      <c r="I1122" s="150"/>
      <c r="L1122" s="150"/>
    </row>
    <row r="1123" spans="1:12" s="124" customFormat="1" ht="12.75">
      <c r="A1123" s="116"/>
      <c r="E1123" s="150"/>
      <c r="H1123" s="150"/>
      <c r="I1123" s="150"/>
      <c r="L1123" s="150"/>
    </row>
    <row r="1124" spans="1:12" s="124" customFormat="1" ht="12.75">
      <c r="A1124" s="116"/>
      <c r="E1124" s="150"/>
      <c r="H1124" s="150"/>
      <c r="I1124" s="150"/>
      <c r="L1124" s="150"/>
    </row>
    <row r="1125" spans="1:12" s="124" customFormat="1" ht="12.75">
      <c r="A1125" s="116"/>
      <c r="E1125" s="150"/>
      <c r="H1125" s="150"/>
      <c r="I1125" s="150"/>
      <c r="L1125" s="150"/>
    </row>
    <row r="1126" spans="1:12" s="124" customFormat="1" ht="12.75">
      <c r="A1126" s="116"/>
      <c r="E1126" s="150"/>
      <c r="H1126" s="150"/>
      <c r="I1126" s="150"/>
      <c r="L1126" s="150"/>
    </row>
    <row r="1127" spans="1:12" s="124" customFormat="1" ht="12.75">
      <c r="A1127" s="116"/>
      <c r="E1127" s="150"/>
      <c r="H1127" s="150"/>
      <c r="I1127" s="150"/>
      <c r="L1127" s="150"/>
    </row>
    <row r="1128" spans="1:12" s="124" customFormat="1" ht="12.75">
      <c r="A1128" s="116"/>
      <c r="E1128" s="150"/>
      <c r="H1128" s="150"/>
      <c r="I1128" s="150"/>
      <c r="L1128" s="150"/>
    </row>
    <row r="1129" spans="1:12" s="124" customFormat="1" ht="12.75">
      <c r="A1129" s="116"/>
      <c r="E1129" s="150"/>
      <c r="H1129" s="150"/>
      <c r="I1129" s="150"/>
      <c r="L1129" s="150"/>
    </row>
    <row r="1130" spans="1:12" s="124" customFormat="1" ht="12.75">
      <c r="A1130" s="116"/>
      <c r="E1130" s="150"/>
      <c r="H1130" s="150"/>
      <c r="I1130" s="150"/>
      <c r="L1130" s="150"/>
    </row>
    <row r="1131" spans="1:12" s="124" customFormat="1" ht="12.75">
      <c r="A1131" s="116"/>
      <c r="E1131" s="150"/>
      <c r="H1131" s="150"/>
      <c r="I1131" s="150"/>
      <c r="L1131" s="150"/>
    </row>
    <row r="1132" spans="1:12" s="124" customFormat="1" ht="12.75">
      <c r="A1132" s="116"/>
      <c r="E1132" s="150"/>
      <c r="H1132" s="150"/>
      <c r="I1132" s="150"/>
      <c r="L1132" s="150"/>
    </row>
    <row r="1133" spans="1:12" s="124" customFormat="1" ht="12.75">
      <c r="A1133" s="116"/>
      <c r="E1133" s="150"/>
      <c r="H1133" s="150"/>
      <c r="I1133" s="150"/>
      <c r="L1133" s="150"/>
    </row>
    <row r="1134" spans="1:12" s="124" customFormat="1" ht="12.75">
      <c r="A1134" s="116"/>
      <c r="E1134" s="150"/>
      <c r="H1134" s="150"/>
      <c r="I1134" s="150"/>
      <c r="L1134" s="150"/>
    </row>
    <row r="1135" spans="1:12" s="124" customFormat="1" ht="12.75">
      <c r="A1135" s="116"/>
      <c r="E1135" s="150"/>
      <c r="H1135" s="150"/>
      <c r="I1135" s="150"/>
      <c r="L1135" s="150"/>
    </row>
    <row r="1136" spans="1:12" s="124" customFormat="1" ht="12.75">
      <c r="A1136" s="116"/>
      <c r="E1136" s="150"/>
      <c r="H1136" s="150"/>
      <c r="I1136" s="150"/>
      <c r="L1136" s="150"/>
    </row>
    <row r="1137" spans="1:12" s="124" customFormat="1" ht="12.75">
      <c r="A1137" s="116"/>
      <c r="E1137" s="150"/>
      <c r="H1137" s="150"/>
      <c r="I1137" s="150"/>
      <c r="L1137" s="150"/>
    </row>
    <row r="1138" spans="1:12" s="124" customFormat="1" ht="12.75">
      <c r="A1138" s="116"/>
      <c r="E1138" s="150"/>
      <c r="H1138" s="150"/>
      <c r="I1138" s="150"/>
      <c r="L1138" s="150"/>
    </row>
    <row r="1139" spans="1:12" s="124" customFormat="1" ht="12.75">
      <c r="A1139" s="116"/>
      <c r="E1139" s="150"/>
      <c r="H1139" s="150"/>
      <c r="I1139" s="150"/>
      <c r="L1139" s="150"/>
    </row>
    <row r="1140" spans="1:12" s="124" customFormat="1" ht="12.75">
      <c r="A1140" s="116"/>
      <c r="E1140" s="150"/>
      <c r="H1140" s="150"/>
      <c r="I1140" s="150"/>
      <c r="L1140" s="150"/>
    </row>
    <row r="1141" spans="1:12" s="124" customFormat="1" ht="12.75">
      <c r="A1141" s="116"/>
      <c r="E1141" s="150"/>
      <c r="H1141" s="150"/>
      <c r="I1141" s="150"/>
      <c r="L1141" s="150"/>
    </row>
    <row r="1142" spans="1:12" s="124" customFormat="1" ht="12.75">
      <c r="A1142" s="116"/>
      <c r="E1142" s="150"/>
      <c r="H1142" s="150"/>
      <c r="I1142" s="150"/>
      <c r="L1142" s="150"/>
    </row>
    <row r="1143" spans="1:12" s="124" customFormat="1" ht="12.75">
      <c r="A1143" s="116"/>
      <c r="E1143" s="150"/>
      <c r="H1143" s="150"/>
      <c r="I1143" s="150"/>
      <c r="L1143" s="150"/>
    </row>
    <row r="1144" spans="1:12" s="124" customFormat="1" ht="12.75">
      <c r="A1144" s="116"/>
      <c r="E1144" s="150"/>
      <c r="H1144" s="150"/>
      <c r="I1144" s="150"/>
      <c r="L1144" s="150"/>
    </row>
    <row r="1145" spans="1:12" s="124" customFormat="1" ht="12.75">
      <c r="A1145" s="116"/>
      <c r="E1145" s="150"/>
      <c r="H1145" s="150"/>
      <c r="I1145" s="150"/>
      <c r="L1145" s="150"/>
    </row>
    <row r="1146" spans="1:12" s="124" customFormat="1" ht="12.75">
      <c r="A1146" s="116"/>
      <c r="E1146" s="150"/>
      <c r="H1146" s="150"/>
      <c r="I1146" s="150"/>
      <c r="L1146" s="150"/>
    </row>
    <row r="1147" spans="1:12" s="124" customFormat="1" ht="12.75">
      <c r="A1147" s="116"/>
      <c r="E1147" s="150"/>
      <c r="H1147" s="150"/>
      <c r="I1147" s="150"/>
      <c r="L1147" s="150"/>
    </row>
    <row r="1148" spans="1:12" s="124" customFormat="1" ht="12.75">
      <c r="A1148" s="116"/>
      <c r="E1148" s="150"/>
      <c r="H1148" s="150"/>
      <c r="I1148" s="150"/>
      <c r="L1148" s="150"/>
    </row>
    <row r="1149" spans="1:12" s="124" customFormat="1" ht="12.75">
      <c r="A1149" s="116"/>
      <c r="E1149" s="150"/>
      <c r="H1149" s="150"/>
      <c r="I1149" s="150"/>
      <c r="L1149" s="150"/>
    </row>
    <row r="1150" spans="1:12" s="124" customFormat="1" ht="12.75">
      <c r="A1150" s="116"/>
      <c r="E1150" s="150"/>
      <c r="H1150" s="150"/>
      <c r="I1150" s="150"/>
      <c r="L1150" s="150"/>
    </row>
    <row r="1151" spans="1:12" s="124" customFormat="1" ht="12.75">
      <c r="A1151" s="116"/>
      <c r="E1151" s="150"/>
      <c r="H1151" s="150"/>
      <c r="I1151" s="150"/>
      <c r="L1151" s="150"/>
    </row>
    <row r="1152" spans="1:12" s="124" customFormat="1" ht="12.75">
      <c r="A1152" s="116"/>
      <c r="E1152" s="150"/>
      <c r="H1152" s="150"/>
      <c r="I1152" s="150"/>
      <c r="L1152" s="150"/>
    </row>
    <row r="1153" spans="1:12" s="124" customFormat="1" ht="12.75">
      <c r="A1153" s="116"/>
      <c r="E1153" s="150"/>
      <c r="H1153" s="150"/>
      <c r="I1153" s="150"/>
      <c r="L1153" s="150"/>
    </row>
    <row r="1154" spans="1:12" s="124" customFormat="1" ht="12.75">
      <c r="A1154" s="116"/>
      <c r="E1154" s="150"/>
      <c r="H1154" s="150"/>
      <c r="I1154" s="150"/>
      <c r="L1154" s="150"/>
    </row>
    <row r="1155" spans="1:12" s="124" customFormat="1" ht="12.75">
      <c r="A1155" s="116"/>
      <c r="E1155" s="150"/>
      <c r="H1155" s="150"/>
      <c r="I1155" s="150"/>
      <c r="L1155" s="150"/>
    </row>
    <row r="1156" spans="1:12" s="124" customFormat="1" ht="12.75">
      <c r="A1156" s="116"/>
      <c r="E1156" s="150"/>
      <c r="H1156" s="150"/>
      <c r="I1156" s="150"/>
      <c r="L1156" s="150"/>
    </row>
    <row r="1157" spans="1:12" s="124" customFormat="1" ht="12.75">
      <c r="A1157" s="116"/>
      <c r="E1157" s="150"/>
      <c r="H1157" s="150"/>
      <c r="I1157" s="150"/>
      <c r="L1157" s="150"/>
    </row>
    <row r="1158" spans="1:12" s="124" customFormat="1" ht="12.75">
      <c r="A1158" s="116"/>
      <c r="E1158" s="150"/>
      <c r="H1158" s="150"/>
      <c r="I1158" s="150"/>
      <c r="L1158" s="150"/>
    </row>
    <row r="1159" spans="1:12" s="124" customFormat="1" ht="12.75">
      <c r="A1159" s="116"/>
      <c r="E1159" s="150"/>
      <c r="H1159" s="150"/>
      <c r="I1159" s="150"/>
      <c r="L1159" s="150"/>
    </row>
    <row r="1160" spans="1:12" s="124" customFormat="1" ht="12.75">
      <c r="A1160" s="116"/>
      <c r="E1160" s="150"/>
      <c r="H1160" s="150"/>
      <c r="I1160" s="150"/>
      <c r="L1160" s="150"/>
    </row>
    <row r="1161" spans="1:12" s="124" customFormat="1" ht="12.75">
      <c r="A1161" s="116"/>
      <c r="E1161" s="150"/>
      <c r="H1161" s="150"/>
      <c r="I1161" s="150"/>
      <c r="L1161" s="150"/>
    </row>
    <row r="1162" spans="1:12" s="124" customFormat="1" ht="12.75">
      <c r="A1162" s="116"/>
      <c r="E1162" s="150"/>
      <c r="H1162" s="150"/>
      <c r="I1162" s="150"/>
      <c r="L1162" s="150"/>
    </row>
    <row r="1163" spans="1:12" s="124" customFormat="1" ht="12.75">
      <c r="A1163" s="116"/>
      <c r="E1163" s="150"/>
      <c r="H1163" s="150"/>
      <c r="I1163" s="150"/>
      <c r="L1163" s="150"/>
    </row>
    <row r="1164" spans="1:12" s="124" customFormat="1" ht="12.75">
      <c r="A1164" s="116"/>
      <c r="E1164" s="150"/>
      <c r="H1164" s="150"/>
      <c r="I1164" s="150"/>
      <c r="L1164" s="150"/>
    </row>
    <row r="1165" spans="1:12" s="124" customFormat="1" ht="12.75">
      <c r="A1165" s="116"/>
      <c r="E1165" s="150"/>
      <c r="H1165" s="150"/>
      <c r="I1165" s="150"/>
      <c r="L1165" s="150"/>
    </row>
    <row r="1166" spans="1:12" s="124" customFormat="1" ht="12.75">
      <c r="A1166" s="116"/>
      <c r="E1166" s="150"/>
      <c r="H1166" s="150"/>
      <c r="I1166" s="150"/>
      <c r="L1166" s="150"/>
    </row>
    <row r="1167" spans="1:12" s="124" customFormat="1" ht="12.75">
      <c r="A1167" s="116"/>
      <c r="E1167" s="150"/>
      <c r="H1167" s="150"/>
      <c r="I1167" s="150"/>
      <c r="L1167" s="150"/>
    </row>
    <row r="1168" spans="1:12" s="124" customFormat="1" ht="12.75">
      <c r="A1168" s="116"/>
      <c r="E1168" s="150"/>
      <c r="H1168" s="150"/>
      <c r="I1168" s="150"/>
      <c r="L1168" s="150"/>
    </row>
    <row r="1169" spans="1:12" s="124" customFormat="1" ht="12.75">
      <c r="A1169" s="116"/>
      <c r="E1169" s="150"/>
      <c r="H1169" s="150"/>
      <c r="I1169" s="150"/>
      <c r="L1169" s="150"/>
    </row>
    <row r="1170" spans="1:12" s="124" customFormat="1" ht="12.75">
      <c r="A1170" s="116"/>
      <c r="E1170" s="150"/>
      <c r="H1170" s="150"/>
      <c r="I1170" s="150"/>
      <c r="L1170" s="150"/>
    </row>
    <row r="1171" spans="1:12" s="124" customFormat="1" ht="12.75">
      <c r="A1171" s="116"/>
      <c r="E1171" s="150"/>
      <c r="H1171" s="150"/>
      <c r="I1171" s="150"/>
      <c r="L1171" s="150"/>
    </row>
    <row r="1172" spans="1:12" s="124" customFormat="1" ht="12.75">
      <c r="A1172" s="116"/>
      <c r="E1172" s="150"/>
      <c r="H1172" s="150"/>
      <c r="I1172" s="150"/>
      <c r="L1172" s="150"/>
    </row>
    <row r="1173" spans="1:12" s="124" customFormat="1" ht="12.75">
      <c r="A1173" s="116"/>
      <c r="E1173" s="150"/>
      <c r="H1173" s="150"/>
      <c r="I1173" s="150"/>
      <c r="L1173" s="150"/>
    </row>
    <row r="1174" spans="1:12" s="124" customFormat="1" ht="12.75">
      <c r="A1174" s="116"/>
      <c r="E1174" s="150"/>
      <c r="H1174" s="150"/>
      <c r="I1174" s="150"/>
      <c r="L1174" s="150"/>
    </row>
    <row r="1175" spans="1:12" s="124" customFormat="1" ht="12.75">
      <c r="A1175" s="116"/>
      <c r="E1175" s="150"/>
      <c r="H1175" s="150"/>
      <c r="I1175" s="150"/>
      <c r="L1175" s="150"/>
    </row>
    <row r="1176" spans="1:12" s="124" customFormat="1" ht="12.75">
      <c r="A1176" s="116"/>
      <c r="E1176" s="150"/>
      <c r="H1176" s="150"/>
      <c r="I1176" s="150"/>
      <c r="L1176" s="150"/>
    </row>
    <row r="1177" spans="1:12" s="124" customFormat="1" ht="12.75">
      <c r="A1177" s="116"/>
      <c r="E1177" s="150"/>
      <c r="H1177" s="150"/>
      <c r="I1177" s="150"/>
      <c r="L1177" s="150"/>
    </row>
    <row r="1178" spans="1:12" s="124" customFormat="1" ht="12.75">
      <c r="A1178" s="116"/>
      <c r="E1178" s="150"/>
      <c r="H1178" s="150"/>
      <c r="I1178" s="150"/>
      <c r="L1178" s="150"/>
    </row>
    <row r="1179" spans="1:12" s="124" customFormat="1" ht="12.75">
      <c r="A1179" s="116"/>
      <c r="E1179" s="150"/>
      <c r="H1179" s="150"/>
      <c r="I1179" s="150"/>
      <c r="L1179" s="150"/>
    </row>
    <row r="1180" spans="1:12" s="124" customFormat="1" ht="12.75">
      <c r="A1180" s="116"/>
      <c r="E1180" s="150"/>
      <c r="H1180" s="150"/>
      <c r="I1180" s="150"/>
      <c r="L1180" s="150"/>
    </row>
    <row r="1181" spans="1:12" s="124" customFormat="1" ht="12.75">
      <c r="A1181" s="116"/>
      <c r="E1181" s="150"/>
      <c r="H1181" s="150"/>
      <c r="I1181" s="150"/>
      <c r="L1181" s="150"/>
    </row>
    <row r="1182" spans="1:12" s="124" customFormat="1" ht="12.75">
      <c r="A1182" s="116"/>
      <c r="E1182" s="150"/>
      <c r="H1182" s="150"/>
      <c r="I1182" s="150"/>
      <c r="L1182" s="150"/>
    </row>
    <row r="1183" spans="1:12" s="124" customFormat="1" ht="12.75">
      <c r="A1183" s="116"/>
      <c r="E1183" s="150"/>
      <c r="H1183" s="150"/>
      <c r="I1183" s="150"/>
      <c r="L1183" s="150"/>
    </row>
    <row r="1184" spans="1:12" s="124" customFormat="1" ht="12.75">
      <c r="A1184" s="116"/>
      <c r="E1184" s="150"/>
      <c r="H1184" s="150"/>
      <c r="I1184" s="150"/>
      <c r="L1184" s="150"/>
    </row>
    <row r="1185" spans="1:12" s="124" customFormat="1" ht="12.75">
      <c r="A1185" s="116"/>
      <c r="E1185" s="150"/>
      <c r="H1185" s="150"/>
      <c r="I1185" s="150"/>
      <c r="L1185" s="150"/>
    </row>
    <row r="1186" spans="1:12" s="124" customFormat="1" ht="12.75">
      <c r="A1186" s="116"/>
      <c r="E1186" s="150"/>
      <c r="H1186" s="150"/>
      <c r="I1186" s="150"/>
      <c r="L1186" s="150"/>
    </row>
    <row r="1187" spans="1:12" s="124" customFormat="1" ht="12.75">
      <c r="A1187" s="116"/>
      <c r="E1187" s="150"/>
      <c r="H1187" s="150"/>
      <c r="I1187" s="150"/>
      <c r="L1187" s="150"/>
    </row>
    <row r="1188" spans="1:12" s="124" customFormat="1" ht="12.75">
      <c r="A1188" s="116"/>
      <c r="E1188" s="150"/>
      <c r="H1188" s="150"/>
      <c r="I1188" s="150"/>
      <c r="L1188" s="150"/>
    </row>
    <row r="1189" spans="1:12" s="124" customFormat="1" ht="12.75">
      <c r="A1189" s="116"/>
      <c r="E1189" s="150"/>
      <c r="H1189" s="150"/>
      <c r="I1189" s="150"/>
      <c r="L1189" s="150"/>
    </row>
    <row r="1190" spans="1:12" s="124" customFormat="1" ht="12.75">
      <c r="A1190" s="116"/>
      <c r="E1190" s="150"/>
      <c r="H1190" s="150"/>
      <c r="I1190" s="150"/>
      <c r="L1190" s="150"/>
    </row>
    <row r="1191" spans="1:12" s="124" customFormat="1" ht="12.75">
      <c r="A1191" s="116"/>
      <c r="E1191" s="150"/>
      <c r="H1191" s="150"/>
      <c r="I1191" s="150"/>
      <c r="L1191" s="150"/>
    </row>
    <row r="1192" spans="1:12" s="124" customFormat="1" ht="12.75">
      <c r="A1192" s="116"/>
      <c r="E1192" s="150"/>
      <c r="H1192" s="150"/>
      <c r="I1192" s="150"/>
      <c r="L1192" s="150"/>
    </row>
    <row r="1193" spans="1:12" s="124" customFormat="1" ht="12.75">
      <c r="A1193" s="116"/>
      <c r="E1193" s="150"/>
      <c r="H1193" s="150"/>
      <c r="I1193" s="150"/>
      <c r="L1193" s="150"/>
    </row>
    <row r="1194" spans="1:12" s="124" customFormat="1" ht="12.75">
      <c r="A1194" s="116"/>
      <c r="E1194" s="150"/>
      <c r="H1194" s="150"/>
      <c r="I1194" s="150"/>
      <c r="L1194" s="150"/>
    </row>
    <row r="1195" spans="1:12" s="124" customFormat="1" ht="12.75">
      <c r="A1195" s="116"/>
      <c r="E1195" s="150"/>
      <c r="H1195" s="150"/>
      <c r="I1195" s="150"/>
      <c r="L1195" s="150"/>
    </row>
    <row r="1196" spans="1:12" s="124" customFormat="1" ht="12.75">
      <c r="A1196" s="116"/>
      <c r="E1196" s="150"/>
      <c r="H1196" s="150"/>
      <c r="I1196" s="150"/>
      <c r="L1196" s="150"/>
    </row>
    <row r="1197" spans="1:12" s="124" customFormat="1" ht="12.75">
      <c r="A1197" s="116"/>
      <c r="E1197" s="150"/>
      <c r="H1197" s="150"/>
      <c r="I1197" s="150"/>
      <c r="L1197" s="150"/>
    </row>
    <row r="1198" spans="1:12" s="124" customFormat="1" ht="12.75">
      <c r="A1198" s="116"/>
      <c r="E1198" s="150"/>
      <c r="H1198" s="150"/>
      <c r="I1198" s="150"/>
      <c r="L1198" s="150"/>
    </row>
    <row r="1199" spans="1:12" s="124" customFormat="1" ht="12.75">
      <c r="A1199" s="116"/>
      <c r="E1199" s="150"/>
      <c r="H1199" s="150"/>
      <c r="I1199" s="150"/>
      <c r="L1199" s="150"/>
    </row>
    <row r="1200" spans="1:12" s="124" customFormat="1" ht="12.75">
      <c r="A1200" s="116"/>
      <c r="E1200" s="150"/>
      <c r="H1200" s="150"/>
      <c r="I1200" s="150"/>
      <c r="L1200" s="150"/>
    </row>
    <row r="1201" spans="1:12" s="124" customFormat="1" ht="12.75">
      <c r="A1201" s="116"/>
      <c r="E1201" s="150"/>
      <c r="H1201" s="150"/>
      <c r="I1201" s="150"/>
      <c r="L1201" s="150"/>
    </row>
    <row r="1202" spans="1:12" s="124" customFormat="1" ht="12.75">
      <c r="A1202" s="116"/>
      <c r="E1202" s="150"/>
      <c r="H1202" s="150"/>
      <c r="I1202" s="150"/>
      <c r="L1202" s="150"/>
    </row>
    <row r="1203" spans="1:12" s="124" customFormat="1" ht="12.75">
      <c r="A1203" s="116"/>
      <c r="E1203" s="150"/>
      <c r="H1203" s="150"/>
      <c r="I1203" s="150"/>
      <c r="L1203" s="150"/>
    </row>
    <row r="1204" spans="1:12" s="124" customFormat="1" ht="12.75">
      <c r="A1204" s="116"/>
      <c r="E1204" s="150"/>
      <c r="H1204" s="150"/>
      <c r="I1204" s="150"/>
      <c r="L1204" s="150"/>
    </row>
    <row r="1205" spans="1:12" s="124" customFormat="1" ht="12.75">
      <c r="A1205" s="116"/>
      <c r="E1205" s="150"/>
      <c r="H1205" s="150"/>
      <c r="I1205" s="150"/>
      <c r="L1205" s="150"/>
    </row>
    <row r="1206" spans="1:12" s="124" customFormat="1" ht="12.75">
      <c r="A1206" s="116"/>
      <c r="E1206" s="150"/>
      <c r="H1206" s="150"/>
      <c r="I1206" s="150"/>
      <c r="L1206" s="150"/>
    </row>
    <row r="1207" spans="1:12" s="124" customFormat="1" ht="12.75">
      <c r="A1207" s="116"/>
      <c r="E1207" s="150"/>
      <c r="H1207" s="150"/>
      <c r="I1207" s="150"/>
      <c r="L1207" s="150"/>
    </row>
    <row r="1208" spans="1:12" s="124" customFormat="1" ht="12.75">
      <c r="A1208" s="116"/>
      <c r="E1208" s="150"/>
      <c r="H1208" s="150"/>
      <c r="I1208" s="150"/>
      <c r="L1208" s="150"/>
    </row>
    <row r="1209" spans="1:12" s="124" customFormat="1" ht="12.75">
      <c r="A1209" s="116"/>
      <c r="E1209" s="150"/>
      <c r="H1209" s="150"/>
      <c r="I1209" s="150"/>
      <c r="L1209" s="150"/>
    </row>
    <row r="1210" spans="1:12" s="124" customFormat="1" ht="12.75">
      <c r="A1210" s="116"/>
      <c r="E1210" s="150"/>
      <c r="H1210" s="150"/>
      <c r="I1210" s="150"/>
      <c r="L1210" s="150"/>
    </row>
    <row r="1211" spans="1:12" s="124" customFormat="1" ht="12.75">
      <c r="A1211" s="116"/>
      <c r="E1211" s="150"/>
      <c r="H1211" s="150"/>
      <c r="I1211" s="150"/>
      <c r="L1211" s="150"/>
    </row>
    <row r="1212" spans="1:12" s="124" customFormat="1" ht="12.75">
      <c r="A1212" s="116"/>
      <c r="E1212" s="150"/>
      <c r="H1212" s="150"/>
      <c r="I1212" s="150"/>
      <c r="L1212" s="150"/>
    </row>
    <row r="1213" spans="1:12" s="124" customFormat="1" ht="12.75">
      <c r="A1213" s="116"/>
      <c r="E1213" s="150"/>
      <c r="H1213" s="150"/>
      <c r="I1213" s="150"/>
      <c r="L1213" s="150"/>
    </row>
    <row r="1214" spans="1:12" s="124" customFormat="1" ht="12.75">
      <c r="A1214" s="116"/>
      <c r="E1214" s="150"/>
      <c r="H1214" s="150"/>
      <c r="I1214" s="150"/>
      <c r="L1214" s="150"/>
    </row>
    <row r="1215" spans="1:12" s="124" customFormat="1" ht="12.75">
      <c r="A1215" s="116"/>
      <c r="E1215" s="150"/>
      <c r="H1215" s="150"/>
      <c r="I1215" s="150"/>
      <c r="L1215" s="150"/>
    </row>
    <row r="1216" spans="1:12" s="124" customFormat="1" ht="12.75">
      <c r="A1216" s="116"/>
      <c r="E1216" s="150"/>
      <c r="H1216" s="150"/>
      <c r="I1216" s="150"/>
      <c r="L1216" s="150"/>
    </row>
    <row r="1217" spans="1:12" s="124" customFormat="1" ht="12.75">
      <c r="A1217" s="116"/>
      <c r="E1217" s="150"/>
      <c r="H1217" s="150"/>
      <c r="I1217" s="150"/>
      <c r="L1217" s="150"/>
    </row>
    <row r="1218" spans="1:12" s="124" customFormat="1" ht="12.75">
      <c r="A1218" s="116"/>
      <c r="E1218" s="150"/>
      <c r="H1218" s="150"/>
      <c r="I1218" s="150"/>
      <c r="L1218" s="150"/>
    </row>
    <row r="1219" spans="1:12" s="124" customFormat="1" ht="12.75">
      <c r="A1219" s="116"/>
      <c r="E1219" s="150"/>
      <c r="H1219" s="150"/>
      <c r="I1219" s="150"/>
      <c r="L1219" s="150"/>
    </row>
    <row r="1220" spans="1:12" s="124" customFormat="1" ht="12.75">
      <c r="A1220" s="116"/>
      <c r="E1220" s="150"/>
      <c r="H1220" s="150"/>
      <c r="I1220" s="150"/>
      <c r="L1220" s="150"/>
    </row>
    <row r="1221" spans="1:12" s="124" customFormat="1" ht="12.75">
      <c r="A1221" s="116"/>
      <c r="E1221" s="150"/>
      <c r="H1221" s="150"/>
      <c r="I1221" s="150"/>
      <c r="L1221" s="150"/>
    </row>
    <row r="1222" spans="1:12" s="124" customFormat="1" ht="12.75">
      <c r="A1222" s="116"/>
      <c r="E1222" s="150"/>
      <c r="H1222" s="150"/>
      <c r="I1222" s="150"/>
      <c r="L1222" s="150"/>
    </row>
    <row r="1223" spans="1:12" s="124" customFormat="1" ht="12.75">
      <c r="A1223" s="116"/>
      <c r="E1223" s="150"/>
      <c r="H1223" s="150"/>
      <c r="I1223" s="150"/>
      <c r="L1223" s="150"/>
    </row>
    <row r="1224" spans="1:12" s="124" customFormat="1" ht="12.75">
      <c r="A1224" s="116"/>
      <c r="E1224" s="150"/>
      <c r="H1224" s="150"/>
      <c r="I1224" s="150"/>
      <c r="L1224" s="150"/>
    </row>
    <row r="1225" spans="1:12" s="124" customFormat="1" ht="12.75">
      <c r="A1225" s="116"/>
      <c r="E1225" s="150"/>
      <c r="H1225" s="150"/>
      <c r="I1225" s="150"/>
      <c r="L1225" s="150"/>
    </row>
    <row r="1226" spans="1:12" s="124" customFormat="1" ht="12.75">
      <c r="A1226" s="116"/>
      <c r="E1226" s="150"/>
      <c r="H1226" s="150"/>
      <c r="I1226" s="150"/>
      <c r="L1226" s="150"/>
    </row>
    <row r="1227" spans="1:12" s="124" customFormat="1" ht="12.75">
      <c r="A1227" s="116"/>
      <c r="E1227" s="150"/>
      <c r="H1227" s="150"/>
      <c r="I1227" s="150"/>
      <c r="L1227" s="150"/>
    </row>
    <row r="1228" spans="1:12" s="124" customFormat="1" ht="12.75">
      <c r="A1228" s="116"/>
      <c r="E1228" s="150"/>
      <c r="H1228" s="150"/>
      <c r="I1228" s="150"/>
      <c r="L1228" s="150"/>
    </row>
    <row r="1229" spans="1:12" s="124" customFormat="1" ht="12.75">
      <c r="A1229" s="116"/>
      <c r="E1229" s="150"/>
      <c r="H1229" s="150"/>
      <c r="I1229" s="150"/>
      <c r="L1229" s="150"/>
    </row>
    <row r="1230" spans="1:12" s="124" customFormat="1" ht="12.75">
      <c r="A1230" s="116"/>
      <c r="E1230" s="150"/>
      <c r="H1230" s="150"/>
      <c r="I1230" s="150"/>
      <c r="L1230" s="150"/>
    </row>
    <row r="1231" spans="1:12" s="124" customFormat="1" ht="12.75">
      <c r="A1231" s="116"/>
      <c r="E1231" s="150"/>
      <c r="H1231" s="150"/>
      <c r="I1231" s="150"/>
      <c r="L1231" s="150"/>
    </row>
    <row r="1232" spans="1:12" s="124" customFormat="1" ht="12.75">
      <c r="A1232" s="116"/>
      <c r="E1232" s="150"/>
      <c r="H1232" s="150"/>
      <c r="I1232" s="150"/>
      <c r="L1232" s="150"/>
    </row>
    <row r="1233" spans="1:12" s="124" customFormat="1" ht="12.75">
      <c r="A1233" s="116"/>
      <c r="E1233" s="150"/>
      <c r="H1233" s="150"/>
      <c r="I1233" s="150"/>
      <c r="L1233" s="150"/>
    </row>
    <row r="1234" spans="1:12" s="124" customFormat="1" ht="12.75">
      <c r="A1234" s="116"/>
      <c r="E1234" s="150"/>
      <c r="H1234" s="150"/>
      <c r="I1234" s="150"/>
      <c r="L1234" s="150"/>
    </row>
    <row r="1235" spans="1:12" s="124" customFormat="1" ht="12.75">
      <c r="A1235" s="116"/>
      <c r="E1235" s="150"/>
      <c r="H1235" s="150"/>
      <c r="I1235" s="150"/>
      <c r="L1235" s="150"/>
    </row>
    <row r="1236" spans="1:12" s="124" customFormat="1" ht="12.75">
      <c r="A1236" s="116"/>
      <c r="E1236" s="150"/>
      <c r="H1236" s="150"/>
      <c r="I1236" s="150"/>
      <c r="L1236" s="150"/>
    </row>
    <row r="1237" spans="1:12" s="124" customFormat="1" ht="12.75">
      <c r="A1237" s="116"/>
      <c r="E1237" s="150"/>
      <c r="H1237" s="150"/>
      <c r="I1237" s="150"/>
      <c r="L1237" s="150"/>
    </row>
    <row r="1238" spans="1:12" s="124" customFormat="1" ht="12.75">
      <c r="A1238" s="116"/>
      <c r="E1238" s="150"/>
      <c r="H1238" s="150"/>
      <c r="I1238" s="150"/>
      <c r="L1238" s="150"/>
    </row>
    <row r="1239" spans="1:12" s="124" customFormat="1" ht="12.75">
      <c r="A1239" s="116"/>
      <c r="E1239" s="150"/>
      <c r="H1239" s="150"/>
      <c r="I1239" s="150"/>
      <c r="L1239" s="150"/>
    </row>
    <row r="1240" spans="1:12" s="124" customFormat="1" ht="12.75">
      <c r="A1240" s="116"/>
      <c r="E1240" s="150"/>
      <c r="H1240" s="150"/>
      <c r="I1240" s="150"/>
      <c r="L1240" s="150"/>
    </row>
    <row r="1241" spans="1:12" s="124" customFormat="1" ht="12.75">
      <c r="A1241" s="116"/>
      <c r="E1241" s="150"/>
      <c r="H1241" s="150"/>
      <c r="I1241" s="150"/>
      <c r="L1241" s="150"/>
    </row>
    <row r="1242" spans="1:12" s="124" customFormat="1" ht="12.75">
      <c r="A1242" s="116"/>
      <c r="E1242" s="150"/>
      <c r="H1242" s="150"/>
      <c r="I1242" s="150"/>
      <c r="L1242" s="150"/>
    </row>
    <row r="1243" spans="1:12" s="124" customFormat="1" ht="12.75">
      <c r="A1243" s="116"/>
      <c r="E1243" s="150"/>
      <c r="H1243" s="150"/>
      <c r="I1243" s="150"/>
      <c r="L1243" s="150"/>
    </row>
    <row r="1244" spans="1:12" s="124" customFormat="1" ht="12.75">
      <c r="A1244" s="116"/>
      <c r="E1244" s="150"/>
      <c r="H1244" s="150"/>
      <c r="I1244" s="150"/>
      <c r="L1244" s="150"/>
    </row>
    <row r="1245" spans="1:12" s="124" customFormat="1" ht="12.75">
      <c r="A1245" s="116"/>
      <c r="E1245" s="150"/>
      <c r="H1245" s="150"/>
      <c r="I1245" s="150"/>
      <c r="L1245" s="150"/>
    </row>
    <row r="1246" spans="1:12" s="124" customFormat="1" ht="12.75">
      <c r="A1246" s="116"/>
      <c r="E1246" s="150"/>
      <c r="H1246" s="150"/>
      <c r="I1246" s="150"/>
      <c r="L1246" s="150"/>
    </row>
    <row r="1247" spans="1:12" s="124" customFormat="1" ht="12.75">
      <c r="A1247" s="116"/>
      <c r="E1247" s="150"/>
      <c r="H1247" s="150"/>
      <c r="I1247" s="150"/>
      <c r="L1247" s="150"/>
    </row>
    <row r="1248" spans="1:12" s="124" customFormat="1" ht="12.75">
      <c r="A1248" s="116"/>
      <c r="E1248" s="150"/>
      <c r="H1248" s="150"/>
      <c r="I1248" s="150"/>
      <c r="L1248" s="150"/>
    </row>
    <row r="1249" spans="1:12" s="124" customFormat="1" ht="12.75">
      <c r="A1249" s="116"/>
      <c r="E1249" s="150"/>
      <c r="H1249" s="150"/>
      <c r="I1249" s="150"/>
      <c r="L1249" s="150"/>
    </row>
    <row r="1250" spans="1:12" s="124" customFormat="1" ht="12.75">
      <c r="A1250" s="116"/>
      <c r="E1250" s="150"/>
      <c r="H1250" s="150"/>
      <c r="I1250" s="150"/>
      <c r="L1250" s="150"/>
    </row>
    <row r="1251" spans="1:12" s="124" customFormat="1" ht="12.75">
      <c r="A1251" s="116"/>
      <c r="E1251" s="150"/>
      <c r="H1251" s="150"/>
      <c r="I1251" s="150"/>
      <c r="L1251" s="150"/>
    </row>
    <row r="1252" spans="1:12" s="124" customFormat="1" ht="12.75">
      <c r="A1252" s="116"/>
      <c r="E1252" s="150"/>
      <c r="H1252" s="150"/>
      <c r="I1252" s="150"/>
      <c r="L1252" s="150"/>
    </row>
    <row r="1253" spans="1:12" s="124" customFormat="1" ht="12.75">
      <c r="A1253" s="116"/>
      <c r="E1253" s="150"/>
      <c r="H1253" s="150"/>
      <c r="I1253" s="150"/>
      <c r="L1253" s="150"/>
    </row>
    <row r="1254" spans="1:12" s="124" customFormat="1" ht="12.75">
      <c r="A1254" s="116"/>
      <c r="E1254" s="150"/>
      <c r="H1254" s="150"/>
      <c r="I1254" s="150"/>
      <c r="L1254" s="150"/>
    </row>
    <row r="1255" spans="1:12" s="124" customFormat="1" ht="12.75">
      <c r="A1255" s="116"/>
      <c r="E1255" s="150"/>
      <c r="H1255" s="150"/>
      <c r="I1255" s="150"/>
      <c r="L1255" s="150"/>
    </row>
    <row r="1256" spans="1:12" s="124" customFormat="1" ht="12.75">
      <c r="A1256" s="116"/>
      <c r="E1256" s="150"/>
      <c r="H1256" s="150"/>
      <c r="I1256" s="150"/>
      <c r="L1256" s="150"/>
    </row>
    <row r="1257" spans="1:12" s="124" customFormat="1" ht="12.75">
      <c r="A1257" s="116"/>
      <c r="E1257" s="150"/>
      <c r="H1257" s="150"/>
      <c r="I1257" s="150"/>
      <c r="L1257" s="150"/>
    </row>
    <row r="1258" spans="1:12" s="124" customFormat="1" ht="12.75">
      <c r="A1258" s="116"/>
      <c r="E1258" s="150"/>
      <c r="H1258" s="150"/>
      <c r="I1258" s="150"/>
      <c r="L1258" s="150"/>
    </row>
    <row r="1259" spans="1:12" s="124" customFormat="1" ht="12.75">
      <c r="A1259" s="116"/>
      <c r="E1259" s="150"/>
      <c r="H1259" s="150"/>
      <c r="I1259" s="150"/>
      <c r="L1259" s="150"/>
    </row>
    <row r="1260" spans="1:12" s="124" customFormat="1" ht="12.75">
      <c r="A1260" s="116"/>
      <c r="E1260" s="150"/>
      <c r="H1260" s="150"/>
      <c r="I1260" s="150"/>
      <c r="L1260" s="150"/>
    </row>
    <row r="1261" spans="1:12" s="124" customFormat="1" ht="12.75">
      <c r="A1261" s="116"/>
      <c r="E1261" s="150"/>
      <c r="H1261" s="150"/>
      <c r="I1261" s="150"/>
      <c r="L1261" s="150"/>
    </row>
    <row r="1262" spans="1:12" s="124" customFormat="1" ht="12.75">
      <c r="A1262" s="116"/>
      <c r="E1262" s="150"/>
      <c r="H1262" s="150"/>
      <c r="I1262" s="150"/>
      <c r="L1262" s="150"/>
    </row>
    <row r="1263" spans="1:12" s="124" customFormat="1" ht="12.75">
      <c r="A1263" s="116"/>
      <c r="E1263" s="150"/>
      <c r="H1263" s="150"/>
      <c r="I1263" s="150"/>
      <c r="L1263" s="150"/>
    </row>
    <row r="1264" spans="1:12" s="124" customFormat="1" ht="12.75">
      <c r="A1264" s="116"/>
      <c r="E1264" s="150"/>
      <c r="H1264" s="150"/>
      <c r="I1264" s="150"/>
      <c r="L1264" s="150"/>
    </row>
    <row r="1265" spans="1:12" s="124" customFormat="1" ht="12.75">
      <c r="A1265" s="116"/>
      <c r="E1265" s="150"/>
      <c r="H1265" s="150"/>
      <c r="I1265" s="150"/>
      <c r="L1265" s="150"/>
    </row>
    <row r="1266" spans="1:12" s="124" customFormat="1" ht="12.75">
      <c r="A1266" s="116"/>
      <c r="E1266" s="150"/>
      <c r="H1266" s="150"/>
      <c r="I1266" s="150"/>
      <c r="L1266" s="150"/>
    </row>
    <row r="1267" spans="1:12" s="124" customFormat="1" ht="12.75">
      <c r="A1267" s="116"/>
      <c r="E1267" s="150"/>
      <c r="H1267" s="150"/>
      <c r="I1267" s="150"/>
      <c r="L1267" s="150"/>
    </row>
    <row r="1268" spans="1:12" s="124" customFormat="1" ht="12.75">
      <c r="A1268" s="116"/>
      <c r="E1268" s="150"/>
      <c r="H1268" s="150"/>
      <c r="I1268" s="150"/>
      <c r="L1268" s="150"/>
    </row>
    <row r="1269" spans="1:12" s="124" customFormat="1" ht="12.75">
      <c r="A1269" s="116"/>
      <c r="E1269" s="150"/>
      <c r="H1269" s="150"/>
      <c r="I1269" s="150"/>
      <c r="L1269" s="150"/>
    </row>
    <row r="1270" spans="1:12" s="124" customFormat="1" ht="12.75">
      <c r="A1270" s="116"/>
      <c r="E1270" s="150"/>
      <c r="H1270" s="150"/>
      <c r="I1270" s="150"/>
      <c r="L1270" s="150"/>
    </row>
    <row r="1271" spans="1:12" s="124" customFormat="1" ht="12.75">
      <c r="A1271" s="116"/>
      <c r="E1271" s="150"/>
      <c r="H1271" s="150"/>
      <c r="I1271" s="150"/>
      <c r="L1271" s="150"/>
    </row>
    <row r="1272" spans="1:12" s="124" customFormat="1" ht="12.75">
      <c r="A1272" s="116"/>
      <c r="E1272" s="150"/>
      <c r="H1272" s="150"/>
      <c r="I1272" s="150"/>
      <c r="L1272" s="150"/>
    </row>
    <row r="1273" spans="1:12" s="124" customFormat="1" ht="12.75">
      <c r="A1273" s="116"/>
      <c r="E1273" s="150"/>
      <c r="H1273" s="150"/>
      <c r="I1273" s="150"/>
      <c r="L1273" s="150"/>
    </row>
    <row r="1274" spans="1:12" s="124" customFormat="1" ht="12.75">
      <c r="A1274" s="116"/>
      <c r="E1274" s="150"/>
      <c r="H1274" s="150"/>
      <c r="I1274" s="150"/>
      <c r="L1274" s="150"/>
    </row>
    <row r="1275" spans="1:12" s="124" customFormat="1" ht="12.75">
      <c r="A1275" s="116"/>
      <c r="E1275" s="150"/>
      <c r="H1275" s="150"/>
      <c r="I1275" s="150"/>
      <c r="L1275" s="150"/>
    </row>
    <row r="1276" spans="1:12" s="124" customFormat="1" ht="12.75">
      <c r="A1276" s="116"/>
      <c r="E1276" s="150"/>
      <c r="H1276" s="150"/>
      <c r="I1276" s="150"/>
      <c r="L1276" s="150"/>
    </row>
    <row r="1277" spans="1:12" s="124" customFormat="1" ht="12.75">
      <c r="A1277" s="116"/>
      <c r="E1277" s="150"/>
      <c r="H1277" s="150"/>
      <c r="I1277" s="150"/>
      <c r="L1277" s="150"/>
    </row>
    <row r="1278" spans="1:12" s="124" customFormat="1" ht="12.75">
      <c r="A1278" s="116"/>
      <c r="E1278" s="150"/>
      <c r="H1278" s="150"/>
      <c r="I1278" s="150"/>
      <c r="L1278" s="150"/>
    </row>
    <row r="1279" spans="1:12" s="124" customFormat="1" ht="12.75">
      <c r="A1279" s="116"/>
      <c r="E1279" s="150"/>
      <c r="H1279" s="150"/>
      <c r="I1279" s="150"/>
      <c r="L1279" s="150"/>
    </row>
    <row r="1280" spans="1:12" s="124" customFormat="1" ht="12.75">
      <c r="A1280" s="116"/>
      <c r="E1280" s="150"/>
      <c r="H1280" s="150"/>
      <c r="I1280" s="150"/>
      <c r="L1280" s="150"/>
    </row>
    <row r="1281" spans="1:12" s="124" customFormat="1" ht="12.75">
      <c r="A1281" s="116"/>
      <c r="E1281" s="150"/>
      <c r="H1281" s="150"/>
      <c r="I1281" s="150"/>
      <c r="L1281" s="150"/>
    </row>
    <row r="1282" spans="1:12" s="124" customFormat="1" ht="12.75">
      <c r="A1282" s="116"/>
      <c r="E1282" s="150"/>
      <c r="H1282" s="150"/>
      <c r="I1282" s="150"/>
      <c r="L1282" s="150"/>
    </row>
    <row r="1283" spans="1:12" s="124" customFormat="1" ht="12.75">
      <c r="A1283" s="116"/>
      <c r="E1283" s="150"/>
      <c r="H1283" s="150"/>
      <c r="I1283" s="150"/>
      <c r="L1283" s="150"/>
    </row>
    <row r="1284" spans="1:12" s="124" customFormat="1" ht="12.75">
      <c r="A1284" s="116"/>
      <c r="E1284" s="150"/>
      <c r="H1284" s="150"/>
      <c r="I1284" s="150"/>
      <c r="L1284" s="150"/>
    </row>
    <row r="1285" spans="1:12" s="124" customFormat="1" ht="12.75">
      <c r="A1285" s="116"/>
      <c r="E1285" s="150"/>
      <c r="H1285" s="150"/>
      <c r="I1285" s="150"/>
      <c r="L1285" s="150"/>
    </row>
    <row r="1286" spans="1:12" s="124" customFormat="1" ht="12.75">
      <c r="A1286" s="116"/>
      <c r="E1286" s="150"/>
      <c r="H1286" s="150"/>
      <c r="I1286" s="150"/>
      <c r="L1286" s="150"/>
    </row>
    <row r="1287" spans="1:12" s="124" customFormat="1" ht="12.75">
      <c r="A1287" s="116"/>
      <c r="E1287" s="150"/>
      <c r="H1287" s="150"/>
      <c r="I1287" s="150"/>
      <c r="L1287" s="150"/>
    </row>
    <row r="1288" spans="1:12" s="124" customFormat="1" ht="12.75">
      <c r="A1288" s="116"/>
      <c r="E1288" s="150"/>
      <c r="H1288" s="150"/>
      <c r="I1288" s="150"/>
      <c r="L1288" s="150"/>
    </row>
    <row r="1289" spans="1:12" s="124" customFormat="1" ht="12.75">
      <c r="A1289" s="116"/>
      <c r="E1289" s="150"/>
      <c r="H1289" s="150"/>
      <c r="I1289" s="150"/>
      <c r="L1289" s="150"/>
    </row>
    <row r="1290" spans="1:12" s="124" customFormat="1" ht="12.75">
      <c r="A1290" s="116"/>
      <c r="E1290" s="150"/>
      <c r="H1290" s="150"/>
      <c r="I1290" s="150"/>
      <c r="L1290" s="150"/>
    </row>
    <row r="1291" spans="1:12" s="124" customFormat="1" ht="12.75">
      <c r="A1291" s="116"/>
      <c r="E1291" s="150"/>
      <c r="H1291" s="150"/>
      <c r="I1291" s="150"/>
      <c r="L1291" s="150"/>
    </row>
    <row r="1292" spans="1:12" s="124" customFormat="1" ht="12.75">
      <c r="A1292" s="116"/>
      <c r="E1292" s="150"/>
      <c r="H1292" s="150"/>
      <c r="I1292" s="150"/>
      <c r="L1292" s="150"/>
    </row>
    <row r="1293" spans="1:12" s="124" customFormat="1" ht="12.75">
      <c r="A1293" s="116"/>
      <c r="E1293" s="150"/>
      <c r="H1293" s="150"/>
      <c r="I1293" s="150"/>
      <c r="L1293" s="150"/>
    </row>
    <row r="1294" spans="1:12" s="124" customFormat="1" ht="12.75">
      <c r="A1294" s="116"/>
      <c r="E1294" s="150"/>
      <c r="H1294" s="150"/>
      <c r="I1294" s="150"/>
      <c r="L1294" s="150"/>
    </row>
    <row r="1295" spans="1:12" s="124" customFormat="1" ht="12.75">
      <c r="A1295" s="116"/>
      <c r="E1295" s="150"/>
      <c r="H1295" s="150"/>
      <c r="I1295" s="150"/>
      <c r="L1295" s="150"/>
    </row>
    <row r="1296" spans="1:12" s="124" customFormat="1" ht="12.75">
      <c r="A1296" s="116"/>
      <c r="E1296" s="150"/>
      <c r="H1296" s="150"/>
      <c r="I1296" s="150"/>
      <c r="L1296" s="150"/>
    </row>
    <row r="1297" spans="1:12" s="124" customFormat="1" ht="12.75">
      <c r="A1297" s="116"/>
      <c r="E1297" s="150"/>
      <c r="H1297" s="150"/>
      <c r="I1297" s="150"/>
      <c r="L1297" s="150"/>
    </row>
    <row r="1298" spans="1:12" s="124" customFormat="1" ht="12.75">
      <c r="A1298" s="116"/>
      <c r="E1298" s="150"/>
      <c r="H1298" s="150"/>
      <c r="I1298" s="150"/>
      <c r="L1298" s="150"/>
    </row>
    <row r="1299" spans="1:12" s="124" customFormat="1" ht="12.75">
      <c r="A1299" s="116"/>
      <c r="E1299" s="150"/>
      <c r="H1299" s="150"/>
      <c r="I1299" s="150"/>
      <c r="L1299" s="150"/>
    </row>
    <row r="1300" spans="1:12" s="124" customFormat="1" ht="12.75">
      <c r="A1300" s="116"/>
      <c r="E1300" s="150"/>
      <c r="H1300" s="150"/>
      <c r="I1300" s="150"/>
      <c r="L1300" s="150"/>
    </row>
    <row r="1301" spans="1:12" s="124" customFormat="1" ht="12.75">
      <c r="A1301" s="116"/>
      <c r="E1301" s="150"/>
      <c r="H1301" s="150"/>
      <c r="I1301" s="150"/>
      <c r="L1301" s="150"/>
    </row>
    <row r="1302" spans="1:12" s="124" customFormat="1" ht="12.75">
      <c r="A1302" s="116"/>
      <c r="E1302" s="150"/>
      <c r="H1302" s="150"/>
      <c r="I1302" s="150"/>
      <c r="L1302" s="150"/>
    </row>
    <row r="1303" spans="1:12" s="124" customFormat="1" ht="12.75">
      <c r="A1303" s="116"/>
      <c r="E1303" s="150"/>
      <c r="H1303" s="150"/>
      <c r="I1303" s="150"/>
      <c r="L1303" s="150"/>
    </row>
    <row r="1304" spans="1:12" s="124" customFormat="1" ht="12.75">
      <c r="A1304" s="116"/>
      <c r="E1304" s="150"/>
      <c r="H1304" s="150"/>
      <c r="I1304" s="150"/>
      <c r="L1304" s="150"/>
    </row>
    <row r="1305" spans="1:12" s="124" customFormat="1" ht="12.75">
      <c r="A1305" s="116"/>
      <c r="E1305" s="150"/>
      <c r="H1305" s="150"/>
      <c r="I1305" s="150"/>
      <c r="L1305" s="150"/>
    </row>
    <row r="1306" spans="1:12" s="124" customFormat="1" ht="12.75">
      <c r="A1306" s="116"/>
      <c r="E1306" s="150"/>
      <c r="H1306" s="150"/>
      <c r="I1306" s="150"/>
      <c r="L1306" s="150"/>
    </row>
    <row r="1307" spans="1:12" s="124" customFormat="1" ht="12.75">
      <c r="A1307" s="116"/>
      <c r="E1307" s="150"/>
      <c r="H1307" s="150"/>
      <c r="I1307" s="150"/>
      <c r="L1307" s="150"/>
    </row>
    <row r="1308" spans="1:12" s="124" customFormat="1" ht="12.75">
      <c r="A1308" s="116"/>
      <c r="E1308" s="150"/>
      <c r="H1308" s="150"/>
      <c r="I1308" s="150"/>
      <c r="L1308" s="150"/>
    </row>
    <row r="1309" spans="1:12" s="124" customFormat="1" ht="12.75">
      <c r="A1309" s="116"/>
      <c r="E1309" s="150"/>
      <c r="H1309" s="150"/>
      <c r="I1309" s="150"/>
      <c r="L1309" s="150"/>
    </row>
    <row r="1310" spans="1:12" s="124" customFormat="1" ht="12.75">
      <c r="A1310" s="116"/>
      <c r="E1310" s="150"/>
      <c r="H1310" s="150"/>
      <c r="I1310" s="150"/>
      <c r="L1310" s="150"/>
    </row>
    <row r="1311" spans="1:12" s="124" customFormat="1" ht="12.75">
      <c r="A1311" s="116"/>
      <c r="E1311" s="150"/>
      <c r="H1311" s="150"/>
      <c r="I1311" s="150"/>
      <c r="L1311" s="150"/>
    </row>
    <row r="1312" spans="1:12" s="124" customFormat="1" ht="12.75">
      <c r="A1312" s="116"/>
      <c r="E1312" s="150"/>
      <c r="H1312" s="150"/>
      <c r="I1312" s="150"/>
      <c r="L1312" s="150"/>
    </row>
    <row r="1313" spans="1:12" s="124" customFormat="1" ht="12.75">
      <c r="A1313" s="116"/>
      <c r="E1313" s="150"/>
      <c r="H1313" s="150"/>
      <c r="I1313" s="150"/>
      <c r="L1313" s="150"/>
    </row>
    <row r="1314" spans="1:12" s="124" customFormat="1" ht="12.75">
      <c r="A1314" s="116"/>
      <c r="E1314" s="150"/>
      <c r="H1314" s="150"/>
      <c r="I1314" s="150"/>
      <c r="L1314" s="150"/>
    </row>
    <row r="1315" spans="1:12" s="124" customFormat="1" ht="12.75">
      <c r="A1315" s="116"/>
      <c r="E1315" s="150"/>
      <c r="H1315" s="150"/>
      <c r="I1315" s="150"/>
      <c r="L1315" s="150"/>
    </row>
    <row r="1316" spans="1:12" s="124" customFormat="1" ht="12.75">
      <c r="A1316" s="116"/>
      <c r="E1316" s="150"/>
      <c r="H1316" s="150"/>
      <c r="I1316" s="150"/>
      <c r="L1316" s="150"/>
    </row>
    <row r="1317" spans="1:12" s="124" customFormat="1" ht="12.75">
      <c r="A1317" s="116"/>
      <c r="E1317" s="150"/>
      <c r="H1317" s="150"/>
      <c r="I1317" s="150"/>
      <c r="L1317" s="150"/>
    </row>
    <row r="1318" spans="1:12" s="124" customFormat="1" ht="12.75">
      <c r="A1318" s="116"/>
      <c r="E1318" s="150"/>
      <c r="H1318" s="150"/>
      <c r="I1318" s="150"/>
      <c r="L1318" s="150"/>
    </row>
    <row r="1319" spans="1:12" s="124" customFormat="1" ht="12.75">
      <c r="A1319" s="116"/>
      <c r="E1319" s="150"/>
      <c r="H1319" s="150"/>
      <c r="I1319" s="150"/>
      <c r="L1319" s="150"/>
    </row>
    <row r="1320" spans="1:12" s="124" customFormat="1" ht="12.75">
      <c r="A1320" s="116"/>
      <c r="E1320" s="150"/>
      <c r="H1320" s="150"/>
      <c r="I1320" s="150"/>
      <c r="L1320" s="150"/>
    </row>
    <row r="1321" spans="1:12" s="124" customFormat="1" ht="12.75">
      <c r="A1321" s="116"/>
      <c r="E1321" s="150"/>
      <c r="H1321" s="150"/>
      <c r="I1321" s="150"/>
      <c r="L1321" s="150"/>
    </row>
    <row r="1322" spans="1:12" s="124" customFormat="1" ht="12.75">
      <c r="A1322" s="116"/>
      <c r="E1322" s="150"/>
      <c r="H1322" s="150"/>
      <c r="I1322" s="150"/>
      <c r="L1322" s="150"/>
    </row>
    <row r="1323" spans="1:12" s="124" customFormat="1" ht="12.75">
      <c r="A1323" s="116"/>
      <c r="E1323" s="150"/>
      <c r="H1323" s="150"/>
      <c r="I1323" s="150"/>
      <c r="L1323" s="150"/>
    </row>
    <row r="1324" spans="1:12" s="124" customFormat="1" ht="12.75">
      <c r="A1324" s="116"/>
      <c r="E1324" s="150"/>
      <c r="H1324" s="150"/>
      <c r="I1324" s="150"/>
      <c r="L1324" s="150"/>
    </row>
    <row r="1325" spans="1:12" s="124" customFormat="1" ht="12.75">
      <c r="A1325" s="116"/>
      <c r="E1325" s="150"/>
      <c r="H1325" s="150"/>
      <c r="I1325" s="150"/>
      <c r="L1325" s="150"/>
    </row>
    <row r="1326" spans="1:12" s="124" customFormat="1" ht="12.75">
      <c r="A1326" s="116"/>
      <c r="E1326" s="150"/>
      <c r="H1326" s="150"/>
      <c r="I1326" s="150"/>
      <c r="L1326" s="150"/>
    </row>
    <row r="1327" spans="1:12" s="124" customFormat="1" ht="12.75">
      <c r="A1327" s="116"/>
      <c r="E1327" s="150"/>
      <c r="H1327" s="150"/>
      <c r="I1327" s="150"/>
      <c r="L1327" s="150"/>
    </row>
    <row r="1328" spans="1:12" s="124" customFormat="1" ht="12.75">
      <c r="A1328" s="116"/>
      <c r="E1328" s="150"/>
      <c r="H1328" s="150"/>
      <c r="I1328" s="150"/>
      <c r="L1328" s="150"/>
    </row>
    <row r="1329" spans="1:12" s="124" customFormat="1" ht="12.75">
      <c r="A1329" s="116"/>
      <c r="E1329" s="150"/>
      <c r="H1329" s="150"/>
      <c r="I1329" s="150"/>
      <c r="L1329" s="150"/>
    </row>
    <row r="1330" spans="1:12" s="124" customFormat="1" ht="12.75">
      <c r="A1330" s="116"/>
      <c r="E1330" s="150"/>
      <c r="H1330" s="150"/>
      <c r="I1330" s="150"/>
      <c r="L1330" s="150"/>
    </row>
    <row r="1331" spans="1:12" s="124" customFormat="1" ht="12.75">
      <c r="A1331" s="116"/>
      <c r="E1331" s="150"/>
      <c r="H1331" s="150"/>
      <c r="I1331" s="150"/>
      <c r="L1331" s="150"/>
    </row>
    <row r="1332" spans="1:12" s="124" customFormat="1" ht="12.75">
      <c r="A1332" s="116"/>
      <c r="E1332" s="150"/>
      <c r="H1332" s="150"/>
      <c r="I1332" s="150"/>
      <c r="L1332" s="150"/>
    </row>
    <row r="1333" spans="1:12" s="124" customFormat="1" ht="12.75">
      <c r="A1333" s="116"/>
      <c r="E1333" s="150"/>
      <c r="H1333" s="150"/>
      <c r="I1333" s="150"/>
      <c r="L1333" s="150"/>
    </row>
    <row r="1334" spans="1:12" s="124" customFormat="1" ht="12.75">
      <c r="A1334" s="116"/>
      <c r="E1334" s="150"/>
      <c r="H1334" s="150"/>
      <c r="I1334" s="150"/>
      <c r="L1334" s="150"/>
    </row>
    <row r="1335" spans="1:12" s="124" customFormat="1" ht="12.75">
      <c r="A1335" s="116"/>
      <c r="E1335" s="150"/>
      <c r="H1335" s="150"/>
      <c r="I1335" s="150"/>
      <c r="L1335" s="150"/>
    </row>
    <row r="1336" spans="1:12" s="124" customFormat="1" ht="12.75">
      <c r="A1336" s="116"/>
      <c r="E1336" s="150"/>
      <c r="H1336" s="150"/>
      <c r="I1336" s="150"/>
      <c r="L1336" s="150"/>
    </row>
    <row r="1337" spans="1:12" s="124" customFormat="1" ht="12.75">
      <c r="A1337" s="116"/>
      <c r="E1337" s="150"/>
      <c r="H1337" s="150"/>
      <c r="I1337" s="150"/>
      <c r="L1337" s="150"/>
    </row>
    <row r="1338" spans="1:12" s="124" customFormat="1" ht="12.75">
      <c r="A1338" s="116"/>
      <c r="E1338" s="150"/>
      <c r="H1338" s="150"/>
      <c r="I1338" s="150"/>
      <c r="L1338" s="150"/>
    </row>
    <row r="1339" spans="1:12" s="124" customFormat="1" ht="12.75">
      <c r="A1339" s="116"/>
      <c r="E1339" s="150"/>
      <c r="H1339" s="150"/>
      <c r="I1339" s="150"/>
      <c r="L1339" s="150"/>
    </row>
    <row r="1340" spans="1:12" s="124" customFormat="1" ht="12.75">
      <c r="A1340" s="116"/>
      <c r="E1340" s="150"/>
      <c r="H1340" s="150"/>
      <c r="I1340" s="150"/>
      <c r="L1340" s="150"/>
    </row>
    <row r="1341" spans="1:12" s="124" customFormat="1" ht="12.75">
      <c r="A1341" s="116"/>
      <c r="E1341" s="150"/>
      <c r="H1341" s="150"/>
      <c r="I1341" s="150"/>
      <c r="L1341" s="150"/>
    </row>
    <row r="1342" spans="1:12" s="124" customFormat="1" ht="12.75">
      <c r="A1342" s="116"/>
      <c r="E1342" s="150"/>
      <c r="H1342" s="150"/>
      <c r="I1342" s="150"/>
      <c r="L1342" s="150"/>
    </row>
    <row r="1343" spans="1:12" s="124" customFormat="1" ht="12.75">
      <c r="A1343" s="116"/>
      <c r="E1343" s="150"/>
      <c r="H1343" s="150"/>
      <c r="I1343" s="150"/>
      <c r="L1343" s="150"/>
    </row>
    <row r="1344" spans="1:12" s="124" customFormat="1" ht="12.75">
      <c r="A1344" s="116"/>
      <c r="E1344" s="150"/>
      <c r="H1344" s="150"/>
      <c r="I1344" s="150"/>
      <c r="L1344" s="150"/>
    </row>
    <row r="1345" spans="1:12" s="124" customFormat="1" ht="12.75">
      <c r="A1345" s="116"/>
      <c r="E1345" s="150"/>
      <c r="H1345" s="150"/>
      <c r="I1345" s="150"/>
      <c r="L1345" s="150"/>
    </row>
    <row r="1346" spans="1:12" s="124" customFormat="1" ht="12.75">
      <c r="A1346" s="116"/>
      <c r="E1346" s="150"/>
      <c r="H1346" s="150"/>
      <c r="I1346" s="150"/>
      <c r="L1346" s="150"/>
    </row>
    <row r="1347" spans="1:12" s="124" customFormat="1" ht="12.75">
      <c r="A1347" s="116"/>
      <c r="E1347" s="150"/>
      <c r="H1347" s="150"/>
      <c r="I1347" s="150"/>
      <c r="L1347" s="150"/>
    </row>
    <row r="1348" spans="1:12" s="124" customFormat="1" ht="12.75">
      <c r="A1348" s="116"/>
      <c r="E1348" s="150"/>
      <c r="H1348" s="150"/>
      <c r="I1348" s="150"/>
      <c r="L1348" s="150"/>
    </row>
    <row r="1349" spans="1:12" s="124" customFormat="1" ht="12.75">
      <c r="A1349" s="116"/>
      <c r="E1349" s="150"/>
      <c r="H1349" s="150"/>
      <c r="I1349" s="150"/>
      <c r="L1349" s="150"/>
    </row>
    <row r="1350" spans="1:12" s="124" customFormat="1" ht="12.75">
      <c r="A1350" s="116"/>
      <c r="E1350" s="150"/>
      <c r="H1350" s="150"/>
      <c r="I1350" s="150"/>
      <c r="L1350" s="150"/>
    </row>
    <row r="1351" spans="1:12" s="124" customFormat="1" ht="12.75">
      <c r="A1351" s="116"/>
      <c r="E1351" s="150"/>
      <c r="H1351" s="150"/>
      <c r="I1351" s="150"/>
      <c r="L1351" s="150"/>
    </row>
    <row r="1352" spans="1:12" s="124" customFormat="1" ht="12.75">
      <c r="A1352" s="116"/>
      <c r="E1352" s="150"/>
      <c r="H1352" s="150"/>
      <c r="I1352" s="150"/>
      <c r="L1352" s="150"/>
    </row>
    <row r="1353" spans="1:12" s="124" customFormat="1" ht="12.75">
      <c r="A1353" s="116"/>
      <c r="E1353" s="150"/>
      <c r="H1353" s="150"/>
      <c r="I1353" s="150"/>
      <c r="L1353" s="150"/>
    </row>
    <row r="1354" spans="1:12" s="124" customFormat="1" ht="12.75">
      <c r="A1354" s="116"/>
      <c r="E1354" s="150"/>
      <c r="H1354" s="150"/>
      <c r="I1354" s="150"/>
      <c r="L1354" s="150"/>
    </row>
    <row r="1355" spans="1:12" s="124" customFormat="1" ht="12.75">
      <c r="A1355" s="116"/>
      <c r="E1355" s="150"/>
      <c r="H1355" s="150"/>
      <c r="I1355" s="150"/>
      <c r="L1355" s="150"/>
    </row>
    <row r="1356" spans="1:12" s="124" customFormat="1" ht="12.75">
      <c r="A1356" s="116"/>
      <c r="E1356" s="150"/>
      <c r="H1356" s="150"/>
      <c r="I1356" s="150"/>
      <c r="L1356" s="150"/>
    </row>
    <row r="1357" spans="1:12" s="124" customFormat="1" ht="12.75">
      <c r="A1357" s="116"/>
      <c r="E1357" s="150"/>
      <c r="H1357" s="150"/>
      <c r="I1357" s="150"/>
      <c r="L1357" s="150"/>
    </row>
    <row r="1358" spans="1:12" s="124" customFormat="1" ht="12.75">
      <c r="A1358" s="116"/>
      <c r="E1358" s="150"/>
      <c r="H1358" s="150"/>
      <c r="I1358" s="150"/>
      <c r="L1358" s="150"/>
    </row>
    <row r="1359" spans="1:12" s="124" customFormat="1" ht="12.75">
      <c r="A1359" s="116"/>
      <c r="E1359" s="150"/>
      <c r="H1359" s="150"/>
      <c r="I1359" s="150"/>
      <c r="L1359" s="150"/>
    </row>
    <row r="1360" spans="1:12" s="124" customFormat="1" ht="12.75">
      <c r="A1360" s="116"/>
      <c r="E1360" s="150"/>
      <c r="H1360" s="150"/>
      <c r="I1360" s="150"/>
      <c r="L1360" s="150"/>
    </row>
    <row r="1361" spans="1:12" s="124" customFormat="1" ht="12.75">
      <c r="A1361" s="116"/>
      <c r="E1361" s="150"/>
      <c r="H1361" s="150"/>
      <c r="I1361" s="150"/>
      <c r="L1361" s="150"/>
    </row>
    <row r="1362" spans="1:12" s="124" customFormat="1" ht="12.75">
      <c r="A1362" s="116"/>
      <c r="E1362" s="150"/>
      <c r="H1362" s="150"/>
      <c r="I1362" s="150"/>
      <c r="L1362" s="150"/>
    </row>
    <row r="1363" spans="1:12" s="124" customFormat="1" ht="12.75">
      <c r="A1363" s="116"/>
      <c r="E1363" s="150"/>
      <c r="H1363" s="150"/>
      <c r="I1363" s="150"/>
      <c r="L1363" s="150"/>
    </row>
    <row r="1364" spans="1:12" s="124" customFormat="1" ht="12.75">
      <c r="A1364" s="116"/>
      <c r="E1364" s="150"/>
      <c r="H1364" s="150"/>
      <c r="I1364" s="150"/>
      <c r="L1364" s="150"/>
    </row>
    <row r="1365" spans="1:12" s="124" customFormat="1" ht="12.75">
      <c r="A1365" s="116"/>
      <c r="E1365" s="150"/>
      <c r="H1365" s="150"/>
      <c r="I1365" s="150"/>
      <c r="L1365" s="150"/>
    </row>
    <row r="1366" spans="1:12" s="124" customFormat="1" ht="12.75">
      <c r="A1366" s="116"/>
      <c r="E1366" s="150"/>
      <c r="H1366" s="150"/>
      <c r="I1366" s="150"/>
      <c r="L1366" s="150"/>
    </row>
    <row r="1367" spans="1:12" s="124" customFormat="1" ht="12.75">
      <c r="A1367" s="116"/>
      <c r="E1367" s="150"/>
      <c r="H1367" s="150"/>
      <c r="I1367" s="150"/>
      <c r="L1367" s="150"/>
    </row>
    <row r="1368" spans="1:12" s="124" customFormat="1" ht="12.75">
      <c r="A1368" s="116"/>
      <c r="E1368" s="150"/>
      <c r="H1368" s="150"/>
      <c r="I1368" s="150"/>
      <c r="L1368" s="150"/>
    </row>
    <row r="1369" spans="1:12" s="124" customFormat="1" ht="12.75">
      <c r="A1369" s="116"/>
      <c r="E1369" s="150"/>
      <c r="H1369" s="150"/>
      <c r="I1369" s="150"/>
      <c r="L1369" s="150"/>
    </row>
    <row r="1370" spans="1:12" s="124" customFormat="1" ht="12.75">
      <c r="A1370" s="116"/>
      <c r="E1370" s="150"/>
      <c r="H1370" s="150"/>
      <c r="I1370" s="150"/>
      <c r="L1370" s="150"/>
    </row>
    <row r="1371" spans="1:12" s="124" customFormat="1" ht="12.75">
      <c r="A1371" s="116"/>
      <c r="E1371" s="150"/>
      <c r="H1371" s="150"/>
      <c r="I1371" s="150"/>
      <c r="L1371" s="150"/>
    </row>
    <row r="1372" spans="1:12" s="124" customFormat="1" ht="12.75">
      <c r="A1372" s="116"/>
      <c r="E1372" s="150"/>
      <c r="H1372" s="150"/>
      <c r="I1372" s="150"/>
      <c r="L1372" s="150"/>
    </row>
    <row r="1373" spans="1:12" s="124" customFormat="1" ht="12.75">
      <c r="A1373" s="116"/>
      <c r="E1373" s="150"/>
      <c r="H1373" s="150"/>
      <c r="I1373" s="150"/>
      <c r="L1373" s="150"/>
    </row>
    <row r="1374" spans="1:12" s="124" customFormat="1" ht="12.75">
      <c r="A1374" s="116"/>
      <c r="E1374" s="150"/>
      <c r="H1374" s="150"/>
      <c r="I1374" s="150"/>
      <c r="L1374" s="150"/>
    </row>
    <row r="1375" spans="1:12" s="124" customFormat="1" ht="12.75">
      <c r="A1375" s="116"/>
      <c r="E1375" s="150"/>
      <c r="H1375" s="150"/>
      <c r="I1375" s="150"/>
      <c r="L1375" s="150"/>
    </row>
    <row r="1376" spans="1:12" s="124" customFormat="1" ht="12.75">
      <c r="A1376" s="116"/>
      <c r="E1376" s="150"/>
      <c r="H1376" s="150"/>
      <c r="I1376" s="150"/>
      <c r="L1376" s="150"/>
    </row>
    <row r="1377" spans="1:12" s="124" customFormat="1" ht="12.75">
      <c r="A1377" s="116"/>
      <c r="E1377" s="150"/>
      <c r="H1377" s="150"/>
      <c r="I1377" s="150"/>
      <c r="L1377" s="150"/>
    </row>
    <row r="1378" spans="1:12" s="124" customFormat="1" ht="12.75">
      <c r="A1378" s="116"/>
      <c r="E1378" s="150"/>
      <c r="H1378" s="150"/>
      <c r="I1378" s="150"/>
      <c r="L1378" s="150"/>
    </row>
    <row r="1379" spans="1:12" s="124" customFormat="1" ht="12.75">
      <c r="A1379" s="116"/>
      <c r="E1379" s="150"/>
      <c r="H1379" s="150"/>
      <c r="I1379" s="150"/>
      <c r="L1379" s="150"/>
    </row>
    <row r="1380" spans="1:12" s="124" customFormat="1" ht="12.75">
      <c r="A1380" s="116"/>
      <c r="E1380" s="150"/>
      <c r="H1380" s="150"/>
      <c r="I1380" s="150"/>
      <c r="L1380" s="150"/>
    </row>
    <row r="1381" spans="1:12" s="124" customFormat="1" ht="12.75">
      <c r="A1381" s="116"/>
      <c r="E1381" s="150"/>
      <c r="H1381" s="150"/>
      <c r="I1381" s="150"/>
      <c r="L1381" s="150"/>
    </row>
    <row r="1382" spans="1:12" s="124" customFormat="1" ht="12.75">
      <c r="A1382" s="116"/>
      <c r="E1382" s="150"/>
      <c r="H1382" s="150"/>
      <c r="I1382" s="150"/>
      <c r="L1382" s="150"/>
    </row>
    <row r="1383" spans="1:12" s="124" customFormat="1" ht="12.75">
      <c r="A1383" s="116"/>
      <c r="E1383" s="150"/>
      <c r="H1383" s="150"/>
      <c r="I1383" s="150"/>
      <c r="L1383" s="150"/>
    </row>
    <row r="1384" spans="1:12" s="124" customFormat="1" ht="12.75">
      <c r="A1384" s="116"/>
      <c r="E1384" s="150"/>
      <c r="H1384" s="150"/>
      <c r="I1384" s="150"/>
      <c r="L1384" s="150"/>
    </row>
    <row r="1385" spans="1:12" s="124" customFormat="1" ht="12.75">
      <c r="A1385" s="116"/>
      <c r="E1385" s="150"/>
      <c r="H1385" s="150"/>
      <c r="I1385" s="150"/>
      <c r="L1385" s="150"/>
    </row>
    <row r="1386" spans="1:12" s="124" customFormat="1" ht="12.75">
      <c r="A1386" s="116"/>
      <c r="E1386" s="150"/>
      <c r="H1386" s="150"/>
      <c r="I1386" s="150"/>
      <c r="L1386" s="150"/>
    </row>
    <row r="1387" spans="1:12" s="124" customFormat="1" ht="12.75">
      <c r="A1387" s="116"/>
      <c r="E1387" s="150"/>
      <c r="H1387" s="150"/>
      <c r="I1387" s="150"/>
      <c r="L1387" s="150"/>
    </row>
    <row r="1388" spans="1:12" s="124" customFormat="1" ht="12.75">
      <c r="A1388" s="116"/>
      <c r="E1388" s="150"/>
      <c r="H1388" s="150"/>
      <c r="I1388" s="150"/>
      <c r="L1388" s="150"/>
    </row>
    <row r="1389" spans="1:12" s="124" customFormat="1" ht="12.75">
      <c r="A1389" s="116"/>
      <c r="E1389" s="150"/>
      <c r="H1389" s="150"/>
      <c r="I1389" s="150"/>
      <c r="L1389" s="150"/>
    </row>
    <row r="1390" spans="1:12" s="124" customFormat="1" ht="12.75">
      <c r="A1390" s="116"/>
      <c r="E1390" s="150"/>
      <c r="H1390" s="150"/>
      <c r="I1390" s="150"/>
      <c r="L1390" s="150"/>
    </row>
    <row r="1391" spans="1:12" s="124" customFormat="1" ht="12.75">
      <c r="A1391" s="116"/>
      <c r="E1391" s="150"/>
      <c r="H1391" s="150"/>
      <c r="I1391" s="150"/>
      <c r="L1391" s="150"/>
    </row>
    <row r="1392" spans="1:12" s="124" customFormat="1" ht="12.75">
      <c r="A1392" s="116"/>
      <c r="E1392" s="150"/>
      <c r="H1392" s="150"/>
      <c r="I1392" s="150"/>
      <c r="L1392" s="150"/>
    </row>
    <row r="1393" spans="1:12" s="124" customFormat="1" ht="12.75">
      <c r="A1393" s="116"/>
      <c r="E1393" s="150"/>
      <c r="H1393" s="150"/>
      <c r="I1393" s="150"/>
      <c r="L1393" s="150"/>
    </row>
    <row r="1394" spans="1:12" s="124" customFormat="1" ht="12.75">
      <c r="A1394" s="116"/>
      <c r="E1394" s="150"/>
      <c r="H1394" s="150"/>
      <c r="I1394" s="150"/>
      <c r="L1394" s="150"/>
    </row>
    <row r="1395" spans="1:12" s="124" customFormat="1" ht="12.75">
      <c r="A1395" s="116"/>
      <c r="E1395" s="150"/>
      <c r="H1395" s="150"/>
      <c r="I1395" s="150"/>
      <c r="L1395" s="150"/>
    </row>
    <row r="1396" spans="1:12" s="124" customFormat="1" ht="12.75">
      <c r="A1396" s="116"/>
      <c r="E1396" s="150"/>
      <c r="H1396" s="150"/>
      <c r="I1396" s="150"/>
      <c r="L1396" s="150"/>
    </row>
    <row r="1397" spans="1:12" s="124" customFormat="1" ht="12.75">
      <c r="A1397" s="116"/>
      <c r="E1397" s="150"/>
      <c r="H1397" s="150"/>
      <c r="I1397" s="150"/>
      <c r="L1397" s="150"/>
    </row>
    <row r="1398" spans="1:12" s="124" customFormat="1" ht="12.75">
      <c r="A1398" s="116"/>
      <c r="E1398" s="150"/>
      <c r="H1398" s="150"/>
      <c r="I1398" s="150"/>
      <c r="L1398" s="150"/>
    </row>
    <row r="1399" spans="1:12" s="124" customFormat="1" ht="12.75">
      <c r="A1399" s="116"/>
      <c r="E1399" s="150"/>
      <c r="H1399" s="150"/>
      <c r="I1399" s="150"/>
      <c r="L1399" s="150"/>
    </row>
    <row r="1400" spans="1:12" s="124" customFormat="1" ht="12.75">
      <c r="A1400" s="116"/>
      <c r="E1400" s="150"/>
      <c r="H1400" s="150"/>
      <c r="I1400" s="150"/>
      <c r="L1400" s="150"/>
    </row>
    <row r="1401" spans="1:12" s="124" customFormat="1" ht="12.75">
      <c r="A1401" s="116"/>
      <c r="E1401" s="150"/>
      <c r="H1401" s="150"/>
      <c r="I1401" s="150"/>
      <c r="L1401" s="150"/>
    </row>
    <row r="1402" spans="1:12" s="124" customFormat="1" ht="12.75">
      <c r="A1402" s="116"/>
      <c r="E1402" s="150"/>
      <c r="H1402" s="150"/>
      <c r="I1402" s="150"/>
      <c r="L1402" s="150"/>
    </row>
    <row r="1403" spans="1:12" s="124" customFormat="1" ht="12.75">
      <c r="A1403" s="116"/>
      <c r="E1403" s="150"/>
      <c r="H1403" s="150"/>
      <c r="I1403" s="150"/>
      <c r="L1403" s="150"/>
    </row>
    <row r="1404" spans="1:12" s="124" customFormat="1" ht="12.75">
      <c r="A1404" s="116"/>
      <c r="E1404" s="150"/>
      <c r="H1404" s="150"/>
      <c r="I1404" s="150"/>
      <c r="L1404" s="150"/>
    </row>
    <row r="1405" spans="1:12" s="124" customFormat="1" ht="12.75">
      <c r="A1405" s="116"/>
      <c r="E1405" s="150"/>
      <c r="H1405" s="150"/>
      <c r="I1405" s="150"/>
      <c r="L1405" s="150"/>
    </row>
    <row r="1406" spans="1:12" s="124" customFormat="1" ht="12.75">
      <c r="A1406" s="116"/>
      <c r="E1406" s="150"/>
      <c r="H1406" s="150"/>
      <c r="I1406" s="150"/>
      <c r="L1406" s="150"/>
    </row>
    <row r="1407" spans="1:12" s="124" customFormat="1" ht="12.75">
      <c r="A1407" s="116"/>
      <c r="E1407" s="150"/>
      <c r="H1407" s="150"/>
      <c r="I1407" s="150"/>
      <c r="L1407" s="150"/>
    </row>
    <row r="1408" spans="1:12" s="124" customFormat="1" ht="12.75">
      <c r="A1408" s="116"/>
      <c r="E1408" s="150"/>
      <c r="H1408" s="150"/>
      <c r="I1408" s="150"/>
      <c r="L1408" s="150"/>
    </row>
    <row r="1409" spans="1:12" s="124" customFormat="1" ht="12.75">
      <c r="A1409" s="116"/>
      <c r="E1409" s="150"/>
      <c r="H1409" s="150"/>
      <c r="I1409" s="150"/>
      <c r="L1409" s="150"/>
    </row>
    <row r="1410" spans="1:12" s="124" customFormat="1" ht="12.75">
      <c r="A1410" s="116"/>
      <c r="E1410" s="150"/>
      <c r="H1410" s="150"/>
      <c r="I1410" s="150"/>
      <c r="L1410" s="150"/>
    </row>
    <row r="1411" spans="1:12" s="124" customFormat="1" ht="12.75">
      <c r="A1411" s="116"/>
      <c r="E1411" s="150"/>
      <c r="H1411" s="150"/>
      <c r="I1411" s="150"/>
      <c r="L1411" s="150"/>
    </row>
    <row r="1412" spans="1:12" s="124" customFormat="1" ht="12.75">
      <c r="A1412" s="116"/>
      <c r="E1412" s="150"/>
      <c r="H1412" s="150"/>
      <c r="I1412" s="150"/>
      <c r="L1412" s="150"/>
    </row>
    <row r="1413" spans="1:12" s="124" customFormat="1" ht="12.75">
      <c r="A1413" s="116"/>
      <c r="E1413" s="150"/>
      <c r="H1413" s="150"/>
      <c r="I1413" s="150"/>
      <c r="L1413" s="150"/>
    </row>
    <row r="1414" spans="1:12" s="124" customFormat="1" ht="12.75">
      <c r="A1414" s="116"/>
      <c r="E1414" s="150"/>
      <c r="H1414" s="150"/>
      <c r="I1414" s="150"/>
      <c r="L1414" s="150"/>
    </row>
    <row r="1415" spans="1:12" s="124" customFormat="1" ht="12.75">
      <c r="A1415" s="116"/>
      <c r="E1415" s="150"/>
      <c r="H1415" s="150"/>
      <c r="I1415" s="150"/>
      <c r="L1415" s="150"/>
    </row>
    <row r="1416" spans="1:12" s="124" customFormat="1" ht="12.75">
      <c r="A1416" s="116"/>
      <c r="E1416" s="150"/>
      <c r="H1416" s="150"/>
      <c r="I1416" s="150"/>
      <c r="L1416" s="150"/>
    </row>
    <row r="1417" spans="1:12" s="124" customFormat="1" ht="12.75">
      <c r="A1417" s="116"/>
      <c r="E1417" s="150"/>
      <c r="H1417" s="150"/>
      <c r="I1417" s="150"/>
      <c r="L1417" s="150"/>
    </row>
    <row r="1418" spans="1:12" s="124" customFormat="1" ht="12.75">
      <c r="A1418" s="116"/>
      <c r="E1418" s="150"/>
      <c r="H1418" s="150"/>
      <c r="I1418" s="150"/>
      <c r="L1418" s="150"/>
    </row>
    <row r="1419" spans="1:12" s="124" customFormat="1" ht="12.75">
      <c r="A1419" s="116"/>
      <c r="E1419" s="150"/>
      <c r="H1419" s="150"/>
      <c r="I1419" s="150"/>
      <c r="L1419" s="150"/>
    </row>
    <row r="1420" spans="1:12" s="124" customFormat="1" ht="12.75">
      <c r="A1420" s="116"/>
      <c r="E1420" s="150"/>
      <c r="H1420" s="150"/>
      <c r="I1420" s="150"/>
      <c r="L1420" s="150"/>
    </row>
    <row r="1421" spans="1:12" s="124" customFormat="1" ht="12.75">
      <c r="A1421" s="116"/>
      <c r="E1421" s="150"/>
      <c r="H1421" s="150"/>
      <c r="I1421" s="150"/>
      <c r="L1421" s="150"/>
    </row>
    <row r="1422" spans="1:12" s="124" customFormat="1" ht="12.75">
      <c r="A1422" s="116"/>
      <c r="E1422" s="150"/>
      <c r="H1422" s="150"/>
      <c r="I1422" s="150"/>
      <c r="L1422" s="150"/>
    </row>
    <row r="1423" spans="1:12" s="124" customFormat="1" ht="12.75">
      <c r="A1423" s="116"/>
      <c r="E1423" s="150"/>
      <c r="H1423" s="150"/>
      <c r="I1423" s="150"/>
      <c r="L1423" s="150"/>
    </row>
    <row r="1424" spans="1:12" s="124" customFormat="1" ht="12.75">
      <c r="A1424" s="116"/>
      <c r="E1424" s="150"/>
      <c r="H1424" s="150"/>
      <c r="I1424" s="150"/>
      <c r="L1424" s="150"/>
    </row>
    <row r="1425" spans="1:12" s="124" customFormat="1" ht="12.75">
      <c r="A1425" s="116"/>
      <c r="E1425" s="150"/>
      <c r="H1425" s="150"/>
      <c r="I1425" s="150"/>
      <c r="L1425" s="150"/>
    </row>
    <row r="1426" spans="1:12" s="124" customFormat="1" ht="12.75">
      <c r="A1426" s="116"/>
      <c r="E1426" s="150"/>
      <c r="H1426" s="150"/>
      <c r="I1426" s="150"/>
      <c r="L1426" s="150"/>
    </row>
    <row r="1427" spans="1:12" s="124" customFormat="1" ht="12.75">
      <c r="A1427" s="116"/>
      <c r="E1427" s="150"/>
      <c r="H1427" s="150"/>
      <c r="I1427" s="150"/>
      <c r="L1427" s="150"/>
    </row>
    <row r="1428" spans="1:12" s="124" customFormat="1" ht="12.75">
      <c r="A1428" s="116"/>
      <c r="E1428" s="150"/>
      <c r="H1428" s="150"/>
      <c r="I1428" s="150"/>
      <c r="L1428" s="150"/>
    </row>
    <row r="1429" spans="1:12" s="124" customFormat="1" ht="12.75">
      <c r="A1429" s="116"/>
      <c r="E1429" s="150"/>
      <c r="H1429" s="150"/>
      <c r="I1429" s="150"/>
      <c r="L1429" s="150"/>
    </row>
    <row r="1430" spans="1:12" s="124" customFormat="1" ht="12.75">
      <c r="A1430" s="116"/>
      <c r="E1430" s="150"/>
      <c r="H1430" s="150"/>
      <c r="I1430" s="150"/>
      <c r="L1430" s="150"/>
    </row>
    <row r="1431" spans="1:12" s="124" customFormat="1" ht="12.75">
      <c r="A1431" s="116"/>
      <c r="E1431" s="150"/>
      <c r="H1431" s="150"/>
      <c r="I1431" s="150"/>
      <c r="L1431" s="150"/>
    </row>
    <row r="1432" spans="1:12" s="124" customFormat="1" ht="12.75">
      <c r="A1432" s="116"/>
      <c r="E1432" s="150"/>
      <c r="H1432" s="150"/>
      <c r="I1432" s="150"/>
      <c r="L1432" s="150"/>
    </row>
    <row r="1433" spans="1:12" s="124" customFormat="1" ht="12.75">
      <c r="A1433" s="116"/>
      <c r="E1433" s="150"/>
      <c r="H1433" s="150"/>
      <c r="I1433" s="150"/>
      <c r="L1433" s="150"/>
    </row>
    <row r="1434" spans="1:12" s="124" customFormat="1" ht="12.75">
      <c r="A1434" s="116"/>
      <c r="E1434" s="150"/>
      <c r="H1434" s="150"/>
      <c r="I1434" s="150"/>
      <c r="L1434" s="150"/>
    </row>
    <row r="1435" spans="1:12" s="124" customFormat="1" ht="12.75">
      <c r="A1435" s="116"/>
      <c r="E1435" s="150"/>
      <c r="H1435" s="150"/>
      <c r="I1435" s="150"/>
      <c r="L1435" s="150"/>
    </row>
    <row r="1436" spans="1:12" s="124" customFormat="1" ht="12.75">
      <c r="A1436" s="116"/>
      <c r="E1436" s="150"/>
      <c r="H1436" s="150"/>
      <c r="I1436" s="150"/>
      <c r="L1436" s="150"/>
    </row>
    <row r="1437" spans="1:12" s="124" customFormat="1" ht="12.75">
      <c r="A1437" s="116"/>
      <c r="E1437" s="150"/>
      <c r="H1437" s="150"/>
      <c r="I1437" s="150"/>
      <c r="L1437" s="150"/>
    </row>
    <row r="1438" spans="1:12" s="124" customFormat="1" ht="12.75">
      <c r="A1438" s="116"/>
      <c r="E1438" s="150"/>
      <c r="H1438" s="150"/>
      <c r="I1438" s="150"/>
      <c r="L1438" s="150"/>
    </row>
    <row r="1439" spans="1:12" s="124" customFormat="1" ht="12.75">
      <c r="A1439" s="116"/>
      <c r="E1439" s="150"/>
      <c r="H1439" s="150"/>
      <c r="I1439" s="150"/>
      <c r="L1439" s="150"/>
    </row>
    <row r="1440" spans="1:12" s="124" customFormat="1" ht="12.75">
      <c r="A1440" s="116"/>
      <c r="E1440" s="150"/>
      <c r="H1440" s="150"/>
      <c r="I1440" s="150"/>
      <c r="L1440" s="150"/>
    </row>
    <row r="1441" spans="1:12" s="124" customFormat="1" ht="12.75">
      <c r="A1441" s="116"/>
      <c r="E1441" s="150"/>
      <c r="H1441" s="150"/>
      <c r="I1441" s="150"/>
      <c r="L1441" s="150"/>
    </row>
    <row r="1442" spans="1:12" s="124" customFormat="1" ht="12.75">
      <c r="A1442" s="116"/>
      <c r="E1442" s="150"/>
      <c r="H1442" s="150"/>
      <c r="I1442" s="150"/>
      <c r="L1442" s="150"/>
    </row>
    <row r="1443" spans="1:12" s="124" customFormat="1" ht="12.75">
      <c r="A1443" s="116"/>
      <c r="E1443" s="150"/>
      <c r="H1443" s="150"/>
      <c r="I1443" s="150"/>
      <c r="L1443" s="150"/>
    </row>
    <row r="1444" spans="1:12" s="124" customFormat="1" ht="12.75">
      <c r="A1444" s="116"/>
      <c r="E1444" s="150"/>
      <c r="H1444" s="150"/>
      <c r="I1444" s="150"/>
      <c r="L1444" s="150"/>
    </row>
    <row r="1445" spans="1:12" s="124" customFormat="1" ht="12.75">
      <c r="A1445" s="116"/>
      <c r="E1445" s="150"/>
      <c r="H1445" s="150"/>
      <c r="I1445" s="150"/>
      <c r="L1445" s="150"/>
    </row>
    <row r="1446" spans="1:12" s="124" customFormat="1" ht="12.75">
      <c r="A1446" s="116"/>
      <c r="E1446" s="150"/>
      <c r="H1446" s="150"/>
      <c r="I1446" s="150"/>
      <c r="L1446" s="150"/>
    </row>
    <row r="1447" spans="1:12" s="124" customFormat="1" ht="12.75">
      <c r="A1447" s="116"/>
      <c r="E1447" s="150"/>
      <c r="H1447" s="150"/>
      <c r="I1447" s="150"/>
      <c r="L1447" s="150"/>
    </row>
    <row r="1448" spans="1:12" s="124" customFormat="1" ht="12.75">
      <c r="A1448" s="116"/>
      <c r="E1448" s="150"/>
      <c r="H1448" s="150"/>
      <c r="I1448" s="150"/>
      <c r="L1448" s="150"/>
    </row>
    <row r="1449" spans="1:12" s="124" customFormat="1" ht="12.75">
      <c r="A1449" s="116"/>
      <c r="E1449" s="150"/>
      <c r="H1449" s="150"/>
      <c r="I1449" s="150"/>
      <c r="L1449" s="150"/>
    </row>
    <row r="1450" spans="1:12" s="124" customFormat="1" ht="12.75">
      <c r="A1450" s="116"/>
      <c r="E1450" s="150"/>
      <c r="H1450" s="150"/>
      <c r="I1450" s="150"/>
      <c r="L1450" s="150"/>
    </row>
    <row r="1451" spans="1:12" s="124" customFormat="1" ht="12.75">
      <c r="A1451" s="116"/>
      <c r="E1451" s="150"/>
      <c r="H1451" s="150"/>
      <c r="I1451" s="150"/>
      <c r="L1451" s="150"/>
    </row>
    <row r="1452" spans="1:12" s="124" customFormat="1" ht="12.75">
      <c r="A1452" s="116"/>
      <c r="E1452" s="150"/>
      <c r="H1452" s="150"/>
      <c r="I1452" s="150"/>
      <c r="L1452" s="150"/>
    </row>
    <row r="1453" spans="1:12" s="124" customFormat="1" ht="12.75">
      <c r="A1453" s="116"/>
      <c r="E1453" s="150"/>
      <c r="H1453" s="150"/>
      <c r="I1453" s="150"/>
      <c r="L1453" s="150"/>
    </row>
    <row r="1454" spans="1:12" s="124" customFormat="1" ht="12.75">
      <c r="A1454" s="116"/>
      <c r="E1454" s="150"/>
      <c r="H1454" s="150"/>
      <c r="I1454" s="150"/>
      <c r="L1454" s="150"/>
    </row>
    <row r="1455" spans="1:12" s="124" customFormat="1" ht="12.75">
      <c r="A1455" s="116"/>
      <c r="E1455" s="150"/>
      <c r="H1455" s="150"/>
      <c r="I1455" s="150"/>
      <c r="L1455" s="150"/>
    </row>
    <row r="1456" spans="1:12" s="124" customFormat="1" ht="12.75">
      <c r="A1456" s="116"/>
      <c r="E1456" s="150"/>
      <c r="H1456" s="150"/>
      <c r="I1456" s="150"/>
      <c r="L1456" s="150"/>
    </row>
    <row r="1457" spans="1:12" s="124" customFormat="1" ht="12.75">
      <c r="A1457" s="116"/>
      <c r="E1457" s="150"/>
      <c r="H1457" s="150"/>
      <c r="I1457" s="150"/>
      <c r="L1457" s="150"/>
    </row>
    <row r="1458" spans="1:12" s="124" customFormat="1" ht="12.75">
      <c r="A1458" s="116"/>
      <c r="E1458" s="150"/>
      <c r="H1458" s="150"/>
      <c r="I1458" s="150"/>
      <c r="L1458" s="150"/>
    </row>
    <row r="1459" spans="1:12" s="124" customFormat="1" ht="12.75">
      <c r="A1459" s="116"/>
      <c r="E1459" s="150"/>
      <c r="H1459" s="150"/>
      <c r="I1459" s="150"/>
      <c r="L1459" s="150"/>
    </row>
    <row r="1460" spans="1:12" s="124" customFormat="1" ht="12.75">
      <c r="A1460" s="116"/>
      <c r="E1460" s="150"/>
      <c r="H1460" s="150"/>
      <c r="I1460" s="150"/>
      <c r="L1460" s="150"/>
    </row>
    <row r="1461" spans="1:12" s="124" customFormat="1" ht="12.75">
      <c r="A1461" s="116"/>
      <c r="E1461" s="150"/>
      <c r="H1461" s="150"/>
      <c r="I1461" s="150"/>
      <c r="L1461" s="150"/>
    </row>
    <row r="1462" spans="1:12" s="124" customFormat="1" ht="12.75">
      <c r="A1462" s="116"/>
      <c r="E1462" s="150"/>
      <c r="H1462" s="150"/>
      <c r="I1462" s="150"/>
      <c r="L1462" s="150"/>
    </row>
    <row r="1463" spans="1:12" s="124" customFormat="1" ht="12.75">
      <c r="A1463" s="116"/>
      <c r="E1463" s="150"/>
      <c r="H1463" s="150"/>
      <c r="I1463" s="150"/>
      <c r="L1463" s="150"/>
    </row>
    <row r="1464" spans="1:12" s="124" customFormat="1" ht="12.75">
      <c r="A1464" s="116"/>
      <c r="E1464" s="150"/>
      <c r="H1464" s="150"/>
      <c r="I1464" s="150"/>
      <c r="L1464" s="150"/>
    </row>
    <row r="1465" spans="1:12" s="124" customFormat="1" ht="12.75">
      <c r="A1465" s="116"/>
      <c r="E1465" s="150"/>
      <c r="H1465" s="150"/>
      <c r="I1465" s="150"/>
      <c r="L1465" s="150"/>
    </row>
    <row r="1466" spans="1:12" s="124" customFormat="1" ht="12.75">
      <c r="A1466" s="116"/>
      <c r="E1466" s="150"/>
      <c r="H1466" s="150"/>
      <c r="I1466" s="150"/>
      <c r="L1466" s="150"/>
    </row>
    <row r="1467" spans="1:12" s="124" customFormat="1" ht="12.75">
      <c r="A1467" s="116"/>
      <c r="E1467" s="150"/>
      <c r="H1467" s="150"/>
      <c r="I1467" s="150"/>
      <c r="L1467" s="150"/>
    </row>
    <row r="1468" spans="1:12" s="124" customFormat="1" ht="12.75">
      <c r="A1468" s="116"/>
      <c r="E1468" s="150"/>
      <c r="H1468" s="150"/>
      <c r="I1468" s="150"/>
      <c r="L1468" s="150"/>
    </row>
    <row r="1469" spans="1:12" s="124" customFormat="1" ht="12.75">
      <c r="A1469" s="116"/>
      <c r="E1469" s="150"/>
      <c r="H1469" s="150"/>
      <c r="I1469" s="150"/>
      <c r="L1469" s="150"/>
    </row>
    <row r="1470" spans="1:12" s="124" customFormat="1" ht="12.75">
      <c r="A1470" s="116"/>
      <c r="E1470" s="150"/>
      <c r="H1470" s="150"/>
      <c r="I1470" s="150"/>
      <c r="L1470" s="150"/>
    </row>
    <row r="1471" spans="1:12" s="124" customFormat="1" ht="12.75">
      <c r="A1471" s="116"/>
      <c r="E1471" s="150"/>
      <c r="H1471" s="150"/>
      <c r="I1471" s="150"/>
      <c r="L1471" s="150"/>
    </row>
    <row r="1472" spans="1:12" s="124" customFormat="1" ht="12.75">
      <c r="A1472" s="116"/>
      <c r="E1472" s="150"/>
      <c r="H1472" s="150"/>
      <c r="I1472" s="150"/>
      <c r="L1472" s="150"/>
    </row>
    <row r="1473" spans="1:12" s="124" customFormat="1" ht="12.75">
      <c r="A1473" s="116"/>
      <c r="E1473" s="150"/>
      <c r="H1473" s="150"/>
      <c r="I1473" s="150"/>
      <c r="L1473" s="150"/>
    </row>
    <row r="1474" spans="1:12" s="124" customFormat="1" ht="12.75">
      <c r="A1474" s="116"/>
      <c r="E1474" s="150"/>
      <c r="H1474" s="150"/>
      <c r="I1474" s="150"/>
      <c r="L1474" s="150"/>
    </row>
    <row r="1475" spans="1:12" s="124" customFormat="1" ht="12.75">
      <c r="A1475" s="116"/>
      <c r="E1475" s="150"/>
      <c r="H1475" s="150"/>
      <c r="I1475" s="150"/>
      <c r="L1475" s="150"/>
    </row>
    <row r="1476" spans="1:12" s="124" customFormat="1" ht="12.75">
      <c r="A1476" s="116"/>
      <c r="E1476" s="150"/>
      <c r="H1476" s="150"/>
      <c r="I1476" s="150"/>
      <c r="L1476" s="150"/>
    </row>
    <row r="1477" spans="1:12" s="124" customFormat="1" ht="12.75">
      <c r="A1477" s="116"/>
      <c r="E1477" s="150"/>
      <c r="H1477" s="150"/>
      <c r="I1477" s="150"/>
      <c r="L1477" s="150"/>
    </row>
    <row r="1478" spans="1:12" s="124" customFormat="1" ht="12.75">
      <c r="A1478" s="116"/>
      <c r="E1478" s="150"/>
      <c r="H1478" s="150"/>
      <c r="I1478" s="150"/>
      <c r="L1478" s="150"/>
    </row>
    <row r="1479" spans="1:12" s="124" customFormat="1" ht="12.75">
      <c r="A1479" s="116"/>
      <c r="E1479" s="150"/>
      <c r="H1479" s="150"/>
      <c r="I1479" s="150"/>
      <c r="L1479" s="150"/>
    </row>
    <row r="1480" spans="1:12" s="124" customFormat="1" ht="12.75">
      <c r="A1480" s="116"/>
      <c r="E1480" s="150"/>
      <c r="H1480" s="150"/>
      <c r="I1480" s="150"/>
      <c r="L1480" s="150"/>
    </row>
    <row r="1481" spans="1:12" s="124" customFormat="1" ht="12.75">
      <c r="A1481" s="116"/>
      <c r="E1481" s="150"/>
      <c r="H1481" s="150"/>
      <c r="I1481" s="150"/>
      <c r="L1481" s="150"/>
    </row>
    <row r="1482" spans="1:12" s="124" customFormat="1" ht="12.75">
      <c r="A1482" s="116"/>
      <c r="E1482" s="150"/>
      <c r="H1482" s="150"/>
      <c r="I1482" s="150"/>
      <c r="L1482" s="150"/>
    </row>
    <row r="1483" spans="1:12" s="124" customFormat="1" ht="12.75">
      <c r="A1483" s="116"/>
      <c r="E1483" s="150"/>
      <c r="H1483" s="150"/>
      <c r="I1483" s="150"/>
      <c r="L1483" s="150"/>
    </row>
    <row r="1484" spans="1:12" s="124" customFormat="1" ht="12.75">
      <c r="A1484" s="116"/>
      <c r="E1484" s="150"/>
      <c r="H1484" s="150"/>
      <c r="I1484" s="150"/>
      <c r="L1484" s="150"/>
    </row>
    <row r="1485" spans="1:12" s="124" customFormat="1" ht="12.75">
      <c r="A1485" s="116"/>
      <c r="E1485" s="150"/>
      <c r="H1485" s="150"/>
      <c r="I1485" s="150"/>
      <c r="L1485" s="150"/>
    </row>
    <row r="1486" spans="1:12" s="124" customFormat="1" ht="12.75">
      <c r="A1486" s="116"/>
      <c r="E1486" s="150"/>
      <c r="H1486" s="150"/>
      <c r="I1486" s="150"/>
      <c r="L1486" s="150"/>
    </row>
    <row r="1487" spans="1:12" s="124" customFormat="1" ht="12.75">
      <c r="A1487" s="116"/>
      <c r="E1487" s="150"/>
      <c r="H1487" s="150"/>
      <c r="I1487" s="150"/>
      <c r="L1487" s="150"/>
    </row>
    <row r="1488" spans="1:12" s="124" customFormat="1" ht="12.75">
      <c r="A1488" s="116"/>
      <c r="E1488" s="150"/>
      <c r="H1488" s="150"/>
      <c r="I1488" s="150"/>
      <c r="L1488" s="150"/>
    </row>
    <row r="1489" spans="1:12" s="124" customFormat="1" ht="12.75">
      <c r="A1489" s="116"/>
      <c r="E1489" s="150"/>
      <c r="H1489" s="150"/>
      <c r="I1489" s="150"/>
      <c r="L1489" s="150"/>
    </row>
    <row r="1490" spans="1:12" s="124" customFormat="1" ht="12.75">
      <c r="A1490" s="116"/>
      <c r="E1490" s="150"/>
      <c r="H1490" s="150"/>
      <c r="I1490" s="150"/>
      <c r="L1490" s="150"/>
    </row>
    <row r="1491" spans="1:12" s="124" customFormat="1" ht="12.75">
      <c r="A1491" s="116"/>
      <c r="E1491" s="150"/>
      <c r="H1491" s="150"/>
      <c r="I1491" s="150"/>
      <c r="L1491" s="150"/>
    </row>
    <row r="1492" spans="1:12" s="124" customFormat="1" ht="12.75">
      <c r="A1492" s="116"/>
      <c r="E1492" s="150"/>
      <c r="H1492" s="150"/>
      <c r="I1492" s="150"/>
      <c r="L1492" s="150"/>
    </row>
    <row r="1493" spans="1:12" s="124" customFormat="1" ht="12.75">
      <c r="A1493" s="116"/>
      <c r="E1493" s="150"/>
      <c r="H1493" s="150"/>
      <c r="I1493" s="150"/>
      <c r="L1493" s="150"/>
    </row>
    <row r="1494" spans="1:12" s="124" customFormat="1" ht="12.75">
      <c r="A1494" s="116"/>
      <c r="E1494" s="150"/>
      <c r="H1494" s="150"/>
      <c r="I1494" s="150"/>
      <c r="L1494" s="150"/>
    </row>
    <row r="1495" spans="1:12" s="124" customFormat="1" ht="12.75">
      <c r="A1495" s="116"/>
      <c r="E1495" s="150"/>
      <c r="H1495" s="150"/>
      <c r="I1495" s="150"/>
      <c r="L1495" s="150"/>
    </row>
    <row r="1496" spans="1:12" s="124" customFormat="1" ht="12.75">
      <c r="A1496" s="116"/>
      <c r="E1496" s="150"/>
      <c r="H1496" s="150"/>
      <c r="I1496" s="150"/>
      <c r="L1496" s="150"/>
    </row>
    <row r="1497" spans="1:12" s="124" customFormat="1" ht="12.75">
      <c r="A1497" s="116"/>
      <c r="E1497" s="150"/>
      <c r="H1497" s="150"/>
      <c r="I1497" s="150"/>
      <c r="L1497" s="150"/>
    </row>
    <row r="1498" spans="1:12" s="124" customFormat="1" ht="12.75">
      <c r="A1498" s="116"/>
      <c r="E1498" s="150"/>
      <c r="H1498" s="150"/>
      <c r="I1498" s="150"/>
      <c r="L1498" s="150"/>
    </row>
    <row r="1499" spans="1:12" s="124" customFormat="1" ht="12.75">
      <c r="A1499" s="116"/>
      <c r="E1499" s="150"/>
      <c r="H1499" s="150"/>
      <c r="I1499" s="150"/>
      <c r="L1499" s="150"/>
    </row>
    <row r="1500" spans="1:12" s="124" customFormat="1" ht="12.75">
      <c r="A1500" s="116"/>
      <c r="E1500" s="150"/>
      <c r="H1500" s="150"/>
      <c r="I1500" s="150"/>
      <c r="L1500" s="150"/>
    </row>
    <row r="1501" spans="1:12" s="124" customFormat="1" ht="12.75">
      <c r="A1501" s="116"/>
      <c r="E1501" s="150"/>
      <c r="H1501" s="150"/>
      <c r="I1501" s="150"/>
      <c r="L1501" s="150"/>
    </row>
    <row r="1502" spans="1:12" s="124" customFormat="1" ht="12.75">
      <c r="A1502" s="116"/>
      <c r="E1502" s="150"/>
      <c r="H1502" s="150"/>
      <c r="I1502" s="150"/>
      <c r="L1502" s="150"/>
    </row>
    <row r="1503" spans="1:12" s="124" customFormat="1" ht="12.75">
      <c r="A1503" s="116"/>
      <c r="E1503" s="150"/>
      <c r="H1503" s="150"/>
      <c r="I1503" s="150"/>
      <c r="L1503" s="150"/>
    </row>
    <row r="1504" spans="1:12" s="124" customFormat="1" ht="12.75">
      <c r="A1504" s="116"/>
      <c r="E1504" s="150"/>
      <c r="H1504" s="150"/>
      <c r="I1504" s="150"/>
      <c r="L1504" s="150"/>
    </row>
    <row r="1505" spans="1:12" s="124" customFormat="1" ht="12.75">
      <c r="A1505" s="116"/>
      <c r="E1505" s="150"/>
      <c r="H1505" s="150"/>
      <c r="I1505" s="150"/>
      <c r="L1505" s="150"/>
    </row>
    <row r="1506" spans="1:12" s="124" customFormat="1" ht="12.75">
      <c r="A1506" s="116"/>
      <c r="E1506" s="150"/>
      <c r="H1506" s="150"/>
      <c r="I1506" s="150"/>
      <c r="L1506" s="150"/>
    </row>
    <row r="1507" spans="1:12" s="124" customFormat="1" ht="12.75">
      <c r="A1507" s="116"/>
      <c r="E1507" s="150"/>
      <c r="H1507" s="150"/>
      <c r="I1507" s="150"/>
      <c r="L1507" s="150"/>
    </row>
    <row r="1508" spans="1:12" s="124" customFormat="1" ht="12.75">
      <c r="A1508" s="116"/>
      <c r="E1508" s="150"/>
      <c r="H1508" s="150"/>
      <c r="I1508" s="150"/>
      <c r="L1508" s="150"/>
    </row>
    <row r="1509" spans="1:12" s="124" customFormat="1" ht="12.75">
      <c r="A1509" s="116"/>
      <c r="E1509" s="150"/>
      <c r="H1509" s="150"/>
      <c r="I1509" s="150"/>
      <c r="L1509" s="150"/>
    </row>
    <row r="1510" spans="1:12" s="124" customFormat="1" ht="12.75">
      <c r="A1510" s="116"/>
      <c r="E1510" s="150"/>
      <c r="H1510" s="150"/>
      <c r="I1510" s="150"/>
      <c r="L1510" s="150"/>
    </row>
    <row r="1511" spans="1:12" s="124" customFormat="1" ht="12.75">
      <c r="A1511" s="116"/>
      <c r="E1511" s="150"/>
      <c r="H1511" s="150"/>
      <c r="I1511" s="150"/>
      <c r="L1511" s="150"/>
    </row>
    <row r="1512" spans="1:12" s="124" customFormat="1" ht="12.75">
      <c r="A1512" s="116"/>
      <c r="E1512" s="150"/>
      <c r="H1512" s="150"/>
      <c r="I1512" s="150"/>
      <c r="L1512" s="150"/>
    </row>
    <row r="1513" spans="1:12" s="124" customFormat="1" ht="12.75">
      <c r="A1513" s="116"/>
      <c r="E1513" s="150"/>
      <c r="H1513" s="150"/>
      <c r="I1513" s="150"/>
      <c r="L1513" s="150"/>
    </row>
    <row r="1514" spans="1:12" s="124" customFormat="1" ht="12.75">
      <c r="A1514" s="116"/>
      <c r="E1514" s="150"/>
      <c r="H1514" s="150"/>
      <c r="I1514" s="150"/>
      <c r="L1514" s="150"/>
    </row>
    <row r="1515" spans="1:12" s="124" customFormat="1" ht="12.75">
      <c r="A1515" s="116"/>
      <c r="E1515" s="150"/>
      <c r="H1515" s="150"/>
      <c r="I1515" s="150"/>
      <c r="L1515" s="150"/>
    </row>
    <row r="1516" spans="1:12" s="124" customFormat="1" ht="12.75">
      <c r="A1516" s="116"/>
      <c r="E1516" s="150"/>
      <c r="H1516" s="150"/>
      <c r="I1516" s="150"/>
      <c r="L1516" s="150"/>
    </row>
    <row r="1517" spans="1:12" s="124" customFormat="1" ht="12.75">
      <c r="A1517" s="116"/>
      <c r="E1517" s="150"/>
      <c r="H1517" s="150"/>
      <c r="I1517" s="150"/>
      <c r="L1517" s="150"/>
    </row>
    <row r="1518" spans="1:12" s="124" customFormat="1" ht="12.75">
      <c r="A1518" s="116"/>
      <c r="E1518" s="150"/>
      <c r="H1518" s="150"/>
      <c r="I1518" s="150"/>
      <c r="L1518" s="150"/>
    </row>
    <row r="1519" spans="1:12" s="124" customFormat="1" ht="12.75">
      <c r="A1519" s="116"/>
      <c r="E1519" s="150"/>
      <c r="H1519" s="150"/>
      <c r="I1519" s="150"/>
      <c r="L1519" s="150"/>
    </row>
    <row r="1520" spans="1:12" s="124" customFormat="1" ht="12.75">
      <c r="A1520" s="116"/>
      <c r="E1520" s="150"/>
      <c r="H1520" s="150"/>
      <c r="I1520" s="150"/>
      <c r="L1520" s="150"/>
    </row>
    <row r="1521" spans="1:12" s="124" customFormat="1" ht="12.75">
      <c r="A1521" s="116"/>
      <c r="E1521" s="150"/>
      <c r="H1521" s="150"/>
      <c r="I1521" s="150"/>
      <c r="L1521" s="150"/>
    </row>
    <row r="1522" spans="1:12" s="124" customFormat="1" ht="12.75">
      <c r="A1522" s="116"/>
      <c r="E1522" s="150"/>
      <c r="H1522" s="150"/>
      <c r="I1522" s="150"/>
      <c r="L1522" s="150"/>
    </row>
    <row r="1523" spans="1:12" s="124" customFormat="1" ht="12.75">
      <c r="A1523" s="116"/>
      <c r="E1523" s="150"/>
      <c r="H1523" s="150"/>
      <c r="I1523" s="150"/>
      <c r="L1523" s="150"/>
    </row>
    <row r="1524" spans="1:12" s="124" customFormat="1" ht="12.75">
      <c r="A1524" s="116"/>
      <c r="E1524" s="150"/>
      <c r="H1524" s="150"/>
      <c r="I1524" s="150"/>
      <c r="L1524" s="150"/>
    </row>
    <row r="1525" spans="1:12" s="124" customFormat="1" ht="12.75">
      <c r="A1525" s="116"/>
      <c r="E1525" s="150"/>
      <c r="H1525" s="150"/>
      <c r="I1525" s="150"/>
      <c r="L1525" s="150"/>
    </row>
    <row r="1526" spans="1:12" s="124" customFormat="1" ht="12.75">
      <c r="A1526" s="116"/>
      <c r="E1526" s="150"/>
      <c r="H1526" s="150"/>
      <c r="I1526" s="150"/>
      <c r="L1526" s="150"/>
    </row>
    <row r="1527" spans="1:12" s="124" customFormat="1" ht="12.75">
      <c r="A1527" s="116"/>
      <c r="E1527" s="150"/>
      <c r="H1527" s="150"/>
      <c r="I1527" s="150"/>
      <c r="L1527" s="150"/>
    </row>
    <row r="1528" spans="1:12" s="124" customFormat="1" ht="12.75">
      <c r="A1528" s="116"/>
      <c r="E1528" s="150"/>
      <c r="H1528" s="150"/>
      <c r="I1528" s="150"/>
      <c r="L1528" s="150"/>
    </row>
  </sheetData>
  <sheetProtection/>
  <dataValidations count="1">
    <dataValidation type="textLength" operator="equal" allowBlank="1" showInputMessage="1" showErrorMessage="1" errorTitle="Запрет" error="Редактирование ячеек запрещено!" sqref="A68:IV73">
      <formula1>0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" sqref="J4"/>
    </sheetView>
  </sheetViews>
  <sheetFormatPr defaultColWidth="9.140625" defaultRowHeight="12.75"/>
  <cols>
    <col min="1" max="1" width="37.28125" style="0" customWidth="1"/>
    <col min="2" max="2" width="10.7109375" style="0" customWidth="1"/>
    <col min="3" max="5" width="10.00390625" style="0" customWidth="1"/>
    <col min="6" max="7" width="10.00390625" style="149" customWidth="1"/>
    <col min="8" max="9" width="10.00390625" style="0" customWidth="1"/>
    <col min="10" max="10" width="10.00390625" style="149" customWidth="1"/>
    <col min="11" max="11" width="10.00390625" style="0" customWidth="1"/>
  </cols>
  <sheetData>
    <row r="1" spans="1:11" ht="164.25" customHeight="1">
      <c r="A1" s="127" t="s">
        <v>64</v>
      </c>
      <c r="B1" s="128"/>
      <c r="C1" s="130" t="s">
        <v>645</v>
      </c>
      <c r="D1" s="130" t="s">
        <v>646</v>
      </c>
      <c r="E1" s="130" t="s">
        <v>647</v>
      </c>
      <c r="F1" s="143" t="s">
        <v>648</v>
      </c>
      <c r="G1" s="143" t="s">
        <v>649</v>
      </c>
      <c r="H1" s="130" t="s">
        <v>650</v>
      </c>
      <c r="I1" s="130" t="s">
        <v>651</v>
      </c>
      <c r="J1" s="143" t="s">
        <v>652</v>
      </c>
      <c r="K1" s="130" t="s">
        <v>653</v>
      </c>
    </row>
    <row r="2" spans="1:11" ht="12.75">
      <c r="A2" s="23" t="s">
        <v>65</v>
      </c>
      <c r="B2" s="30" t="s">
        <v>63</v>
      </c>
      <c r="C2" s="132">
        <v>762922</v>
      </c>
      <c r="D2" s="132">
        <v>762950</v>
      </c>
      <c r="E2" s="132">
        <v>762951</v>
      </c>
      <c r="F2" s="144">
        <v>762952</v>
      </c>
      <c r="G2" s="162">
        <v>762953</v>
      </c>
      <c r="H2" s="132">
        <v>762955</v>
      </c>
      <c r="I2" s="132">
        <v>762956</v>
      </c>
      <c r="J2" s="144">
        <v>762957</v>
      </c>
      <c r="K2" s="132">
        <v>762958</v>
      </c>
    </row>
    <row r="3" spans="1:11" ht="12.75">
      <c r="A3" s="13" t="s">
        <v>158</v>
      </c>
      <c r="B3" s="3"/>
      <c r="C3" s="134">
        <v>1</v>
      </c>
      <c r="D3" s="134">
        <v>2</v>
      </c>
      <c r="E3" s="134">
        <v>5</v>
      </c>
      <c r="F3" s="145">
        <v>6</v>
      </c>
      <c r="G3" s="163">
        <v>7</v>
      </c>
      <c r="H3" s="134">
        <v>11</v>
      </c>
      <c r="I3" s="134">
        <v>12</v>
      </c>
      <c r="J3" s="145">
        <v>16</v>
      </c>
      <c r="K3" s="134">
        <v>18</v>
      </c>
    </row>
    <row r="4" spans="1:11" ht="12.75">
      <c r="A4" s="23" t="s">
        <v>66</v>
      </c>
      <c r="B4" s="24"/>
      <c r="C4" s="142">
        <v>41926</v>
      </c>
      <c r="D4" s="142">
        <v>41928</v>
      </c>
      <c r="E4" s="136" t="s">
        <v>579</v>
      </c>
      <c r="F4" s="146" t="s">
        <v>672</v>
      </c>
      <c r="G4" s="166">
        <v>41943</v>
      </c>
      <c r="H4" s="136" t="s">
        <v>654</v>
      </c>
      <c r="I4" s="142">
        <v>41927</v>
      </c>
      <c r="J4" s="142">
        <v>41948</v>
      </c>
      <c r="K4" s="135" t="s">
        <v>641</v>
      </c>
    </row>
    <row r="5" spans="1:11" ht="12.75" customHeight="1">
      <c r="A5" s="25" t="s">
        <v>159</v>
      </c>
      <c r="B5" s="26"/>
      <c r="C5" s="138"/>
      <c r="D5" s="138"/>
      <c r="E5" s="138"/>
      <c r="F5" s="147"/>
      <c r="G5" s="164"/>
      <c r="H5" s="138"/>
      <c r="I5" s="138"/>
      <c r="J5" s="147"/>
      <c r="K5" s="138"/>
    </row>
    <row r="6" spans="1:11" ht="12.75">
      <c r="A6" s="27" t="s">
        <v>160</v>
      </c>
      <c r="B6" s="28">
        <f aca="true" t="shared" si="0" ref="B6:B13">SUM(C6:K6)</f>
        <v>760</v>
      </c>
      <c r="C6" s="137">
        <v>102</v>
      </c>
      <c r="D6" s="137">
        <v>265</v>
      </c>
      <c r="E6" s="137">
        <v>125</v>
      </c>
      <c r="F6" s="148">
        <v>43</v>
      </c>
      <c r="G6" s="165">
        <v>20</v>
      </c>
      <c r="H6" s="137">
        <v>82</v>
      </c>
      <c r="I6" s="137">
        <v>44</v>
      </c>
      <c r="J6" s="148">
        <v>44</v>
      </c>
      <c r="K6" s="137">
        <v>35</v>
      </c>
    </row>
    <row r="7" spans="1:11" ht="12.75">
      <c r="A7" s="27" t="s">
        <v>161</v>
      </c>
      <c r="B7" s="28">
        <f t="shared" si="0"/>
        <v>521</v>
      </c>
      <c r="C7" s="137">
        <v>81</v>
      </c>
      <c r="D7" s="137">
        <v>211</v>
      </c>
      <c r="E7" s="137">
        <v>81</v>
      </c>
      <c r="F7" s="148"/>
      <c r="G7" s="165">
        <v>16</v>
      </c>
      <c r="H7" s="137">
        <v>56</v>
      </c>
      <c r="I7" s="137">
        <v>24</v>
      </c>
      <c r="J7" s="148">
        <v>25</v>
      </c>
      <c r="K7" s="137">
        <v>27</v>
      </c>
    </row>
    <row r="8" spans="1:11" ht="12.75">
      <c r="A8" s="27" t="s">
        <v>162</v>
      </c>
      <c r="B8" s="28">
        <f t="shared" si="0"/>
        <v>550</v>
      </c>
      <c r="C8" s="137">
        <v>81</v>
      </c>
      <c r="D8" s="137">
        <v>212</v>
      </c>
      <c r="E8" s="137">
        <v>97</v>
      </c>
      <c r="F8" s="148"/>
      <c r="G8" s="165">
        <v>16</v>
      </c>
      <c r="H8" s="137">
        <v>68</v>
      </c>
      <c r="I8" s="137">
        <v>24</v>
      </c>
      <c r="J8" s="148">
        <v>25</v>
      </c>
      <c r="K8" s="137">
        <v>27</v>
      </c>
    </row>
    <row r="9" spans="1:11" ht="12.75">
      <c r="A9" s="27" t="s">
        <v>163</v>
      </c>
      <c r="B9" s="28">
        <f t="shared" si="0"/>
        <v>0</v>
      </c>
      <c r="C9" s="137">
        <v>0</v>
      </c>
      <c r="D9" s="137">
        <v>0</v>
      </c>
      <c r="E9" s="137">
        <v>0</v>
      </c>
      <c r="F9" s="148">
        <v>0</v>
      </c>
      <c r="G9" s="165">
        <v>0</v>
      </c>
      <c r="H9" s="137">
        <v>0</v>
      </c>
      <c r="I9" s="137">
        <v>0</v>
      </c>
      <c r="J9" s="148">
        <v>0</v>
      </c>
      <c r="K9" s="137">
        <v>0</v>
      </c>
    </row>
    <row r="10" spans="1:11" ht="12.75">
      <c r="A10" s="27" t="s">
        <v>164</v>
      </c>
      <c r="B10" s="28">
        <f t="shared" si="0"/>
        <v>3</v>
      </c>
      <c r="C10" s="137"/>
      <c r="D10" s="137">
        <v>0</v>
      </c>
      <c r="E10" s="137">
        <v>3</v>
      </c>
      <c r="F10" s="148">
        <v>0</v>
      </c>
      <c r="G10" s="165">
        <v>0</v>
      </c>
      <c r="H10" s="137"/>
      <c r="I10" s="137">
        <v>0</v>
      </c>
      <c r="J10" s="148">
        <v>0</v>
      </c>
      <c r="K10" s="137">
        <v>0</v>
      </c>
    </row>
    <row r="11" spans="1:11" ht="12.75">
      <c r="A11" s="27" t="s">
        <v>165</v>
      </c>
      <c r="B11" s="28">
        <f t="shared" si="0"/>
        <v>0</v>
      </c>
      <c r="C11" s="137"/>
      <c r="D11" s="137">
        <v>0</v>
      </c>
      <c r="E11" s="137">
        <v>0</v>
      </c>
      <c r="F11" s="148">
        <v>0</v>
      </c>
      <c r="G11" s="165">
        <v>0</v>
      </c>
      <c r="H11" s="137"/>
      <c r="I11" s="137">
        <v>0</v>
      </c>
      <c r="J11" s="148">
        <v>0</v>
      </c>
      <c r="K11" s="137">
        <v>0</v>
      </c>
    </row>
    <row r="12" spans="1:11" ht="12.75">
      <c r="A12" s="27" t="s">
        <v>166</v>
      </c>
      <c r="B12" s="28">
        <f t="shared" si="0"/>
        <v>597</v>
      </c>
      <c r="C12" s="137"/>
      <c r="D12" s="137">
        <v>267</v>
      </c>
      <c r="E12" s="137">
        <v>128</v>
      </c>
      <c r="F12" s="148">
        <v>39</v>
      </c>
      <c r="G12" s="165">
        <v>15</v>
      </c>
      <c r="H12" s="137">
        <v>74</v>
      </c>
      <c r="I12" s="137"/>
      <c r="J12" s="148">
        <v>40</v>
      </c>
      <c r="K12" s="137">
        <v>34</v>
      </c>
    </row>
    <row r="13" spans="1:11" ht="12.75">
      <c r="A13" s="27" t="s">
        <v>167</v>
      </c>
      <c r="B13" s="28">
        <f t="shared" si="0"/>
        <v>14307</v>
      </c>
      <c r="C13" s="137">
        <v>2679</v>
      </c>
      <c r="D13" s="137">
        <v>5227</v>
      </c>
      <c r="E13" s="137">
        <v>1000</v>
      </c>
      <c r="F13" s="148">
        <v>80</v>
      </c>
      <c r="G13" s="165">
        <v>181</v>
      </c>
      <c r="H13" s="137">
        <v>3468</v>
      </c>
      <c r="I13" s="137">
        <v>873</v>
      </c>
      <c r="J13" s="148">
        <v>224</v>
      </c>
      <c r="K13" s="137">
        <v>575</v>
      </c>
    </row>
    <row r="14" spans="1:11" ht="12.75" customHeight="1">
      <c r="A14" s="25" t="s">
        <v>168</v>
      </c>
      <c r="B14" s="26"/>
      <c r="C14" s="138"/>
      <c r="D14" s="138"/>
      <c r="E14" s="138"/>
      <c r="F14" s="147"/>
      <c r="G14" s="164"/>
      <c r="H14" s="138"/>
      <c r="I14" s="138"/>
      <c r="J14" s="147"/>
      <c r="K14" s="138"/>
    </row>
    <row r="15" spans="1:11" ht="12.75">
      <c r="A15" s="27" t="s">
        <v>169</v>
      </c>
      <c r="B15" s="28">
        <f>SUM(C15:K15)</f>
        <v>80</v>
      </c>
      <c r="C15" s="137">
        <v>11</v>
      </c>
      <c r="D15" s="137">
        <v>26</v>
      </c>
      <c r="E15" s="137">
        <v>13</v>
      </c>
      <c r="F15" s="148">
        <v>4</v>
      </c>
      <c r="G15" s="165">
        <v>2</v>
      </c>
      <c r="H15" s="137">
        <v>7</v>
      </c>
      <c r="I15" s="137">
        <v>7</v>
      </c>
      <c r="J15" s="148">
        <v>6</v>
      </c>
      <c r="K15" s="137">
        <v>4</v>
      </c>
    </row>
    <row r="16" spans="1:11" ht="12.75">
      <c r="A16" s="27" t="s">
        <v>170</v>
      </c>
      <c r="B16" s="28">
        <f>SUM(C16:K16)</f>
        <v>62</v>
      </c>
      <c r="C16" s="137"/>
      <c r="D16" s="137">
        <v>26</v>
      </c>
      <c r="E16" s="137">
        <v>13</v>
      </c>
      <c r="F16" s="148">
        <v>4</v>
      </c>
      <c r="G16" s="165">
        <v>2</v>
      </c>
      <c r="H16" s="137">
        <v>7</v>
      </c>
      <c r="I16" s="137"/>
      <c r="J16" s="148">
        <v>6</v>
      </c>
      <c r="K16" s="137">
        <v>4</v>
      </c>
    </row>
    <row r="17" spans="1:11" ht="12.75">
      <c r="A17" s="27" t="s">
        <v>28</v>
      </c>
      <c r="B17" s="28">
        <f>SUM(C17:K17)</f>
        <v>216</v>
      </c>
      <c r="C17" s="137">
        <v>28</v>
      </c>
      <c r="D17" s="137">
        <v>68</v>
      </c>
      <c r="E17" s="137">
        <v>27</v>
      </c>
      <c r="F17" s="148">
        <v>10</v>
      </c>
      <c r="G17" s="165">
        <v>7</v>
      </c>
      <c r="H17" s="137">
        <v>24</v>
      </c>
      <c r="I17" s="137">
        <v>20</v>
      </c>
      <c r="J17" s="148">
        <v>18</v>
      </c>
      <c r="K17" s="137">
        <v>14</v>
      </c>
    </row>
    <row r="18" spans="1:11" ht="12.75" customHeight="1">
      <c r="A18" s="25" t="s">
        <v>171</v>
      </c>
      <c r="B18" s="26"/>
      <c r="C18" s="138"/>
      <c r="D18" s="138"/>
      <c r="E18" s="138"/>
      <c r="F18" s="147"/>
      <c r="G18" s="164"/>
      <c r="H18" s="138"/>
      <c r="I18" s="138"/>
      <c r="J18" s="147"/>
      <c r="K18" s="138"/>
    </row>
    <row r="19" spans="1:11" ht="12.75">
      <c r="A19" s="27" t="s">
        <v>172</v>
      </c>
      <c r="B19" s="28">
        <f>SUM(C19:K19)</f>
        <v>4389.3</v>
      </c>
      <c r="C19" s="137">
        <v>957</v>
      </c>
      <c r="D19" s="137" t="s">
        <v>655</v>
      </c>
      <c r="E19" s="137">
        <v>1268</v>
      </c>
      <c r="F19" s="148"/>
      <c r="G19" s="165">
        <v>221.5</v>
      </c>
      <c r="H19" s="137">
        <v>357.8</v>
      </c>
      <c r="I19" s="137">
        <v>594</v>
      </c>
      <c r="J19" s="148">
        <v>628</v>
      </c>
      <c r="K19" s="137">
        <v>363</v>
      </c>
    </row>
    <row r="20" spans="1:11" ht="12.75">
      <c r="A20" s="1" t="s">
        <v>173</v>
      </c>
      <c r="B20" s="24"/>
      <c r="C20" s="137"/>
      <c r="D20" s="137"/>
      <c r="E20" s="137"/>
      <c r="F20" s="148"/>
      <c r="G20" s="165"/>
      <c r="H20" s="137"/>
      <c r="I20" s="137"/>
      <c r="J20" s="148"/>
      <c r="K20" s="137"/>
    </row>
    <row r="21" spans="1:11" ht="12.75">
      <c r="A21" s="27" t="s">
        <v>174</v>
      </c>
      <c r="B21" s="28">
        <f aca="true" t="shared" si="1" ref="B21:B28">SUM(C21:K21)</f>
        <v>8</v>
      </c>
      <c r="C21" s="137">
        <v>1</v>
      </c>
      <c r="D21" s="137">
        <v>1</v>
      </c>
      <c r="E21" s="137">
        <v>1</v>
      </c>
      <c r="F21" s="148">
        <v>1</v>
      </c>
      <c r="G21" s="165">
        <v>1</v>
      </c>
      <c r="H21" s="137" t="s">
        <v>656</v>
      </c>
      <c r="I21" s="137">
        <v>1</v>
      </c>
      <c r="J21" s="148">
        <v>1</v>
      </c>
      <c r="K21" s="137">
        <v>1</v>
      </c>
    </row>
    <row r="22" spans="1:11" ht="12.75">
      <c r="A22" s="27" t="s">
        <v>175</v>
      </c>
      <c r="B22" s="28">
        <f t="shared" si="1"/>
        <v>8</v>
      </c>
      <c r="C22" s="137">
        <v>1</v>
      </c>
      <c r="D22" s="137">
        <v>1</v>
      </c>
      <c r="E22" s="137">
        <v>1</v>
      </c>
      <c r="F22" s="148">
        <v>1</v>
      </c>
      <c r="G22" s="165">
        <v>1</v>
      </c>
      <c r="H22" s="137" t="s">
        <v>656</v>
      </c>
      <c r="I22" s="137">
        <v>1</v>
      </c>
      <c r="J22" s="148">
        <v>1</v>
      </c>
      <c r="K22" s="137">
        <v>1</v>
      </c>
    </row>
    <row r="23" spans="1:11" ht="12.75">
      <c r="A23" s="27" t="s">
        <v>176</v>
      </c>
      <c r="B23" s="28">
        <f t="shared" si="1"/>
        <v>8</v>
      </c>
      <c r="C23" s="137">
        <v>1</v>
      </c>
      <c r="D23" s="137">
        <v>1</v>
      </c>
      <c r="E23" s="137">
        <v>1</v>
      </c>
      <c r="F23" s="148">
        <v>1</v>
      </c>
      <c r="G23" s="165">
        <v>1</v>
      </c>
      <c r="H23" s="137" t="s">
        <v>656</v>
      </c>
      <c r="I23" s="137">
        <v>1</v>
      </c>
      <c r="J23" s="148">
        <v>1</v>
      </c>
      <c r="K23" s="137">
        <v>1</v>
      </c>
    </row>
    <row r="24" spans="1:11" ht="12.75">
      <c r="A24" s="27" t="s">
        <v>177</v>
      </c>
      <c r="B24" s="28">
        <f t="shared" si="1"/>
        <v>4</v>
      </c>
      <c r="C24" s="137">
        <v>1</v>
      </c>
      <c r="D24" s="137">
        <v>1</v>
      </c>
      <c r="E24" s="137">
        <v>1</v>
      </c>
      <c r="F24" s="148">
        <v>0</v>
      </c>
      <c r="G24" s="165">
        <v>0</v>
      </c>
      <c r="H24" s="137" t="s">
        <v>656</v>
      </c>
      <c r="I24" s="137">
        <v>1</v>
      </c>
      <c r="J24" s="148">
        <v>0</v>
      </c>
      <c r="K24" s="137">
        <v>0</v>
      </c>
    </row>
    <row r="25" spans="1:11" ht="12.75">
      <c r="A25" s="27" t="s">
        <v>178</v>
      </c>
      <c r="B25" s="28">
        <f t="shared" si="1"/>
        <v>0</v>
      </c>
      <c r="C25" s="137">
        <v>0</v>
      </c>
      <c r="D25" s="137">
        <v>0</v>
      </c>
      <c r="E25" s="137">
        <v>0</v>
      </c>
      <c r="F25" s="148">
        <v>0</v>
      </c>
      <c r="G25" s="165">
        <v>0</v>
      </c>
      <c r="H25" s="137" t="s">
        <v>657</v>
      </c>
      <c r="I25" s="137">
        <v>0</v>
      </c>
      <c r="J25" s="148">
        <v>0</v>
      </c>
      <c r="K25" s="137">
        <v>0</v>
      </c>
    </row>
    <row r="26" spans="1:11" ht="12.75">
      <c r="A26" s="27" t="s">
        <v>179</v>
      </c>
      <c r="B26" s="28">
        <f t="shared" si="1"/>
        <v>0</v>
      </c>
      <c r="C26" s="137"/>
      <c r="D26" s="137">
        <v>0</v>
      </c>
      <c r="E26" s="137">
        <v>0</v>
      </c>
      <c r="F26" s="148" t="s">
        <v>656</v>
      </c>
      <c r="G26" s="165">
        <v>0</v>
      </c>
      <c r="H26" s="137" t="s">
        <v>656</v>
      </c>
      <c r="I26" s="137">
        <v>0</v>
      </c>
      <c r="J26" s="148">
        <v>0</v>
      </c>
      <c r="K26" s="137">
        <v>0</v>
      </c>
    </row>
    <row r="27" spans="1:11" ht="12.75">
      <c r="A27" s="27" t="s">
        <v>180</v>
      </c>
      <c r="B27" s="28">
        <f t="shared" si="1"/>
        <v>0</v>
      </c>
      <c r="C27" s="137"/>
      <c r="D27" s="137">
        <v>0</v>
      </c>
      <c r="E27" s="137">
        <v>0</v>
      </c>
      <c r="F27" s="148" t="s">
        <v>657</v>
      </c>
      <c r="G27" s="165">
        <v>0</v>
      </c>
      <c r="H27" s="137" t="s">
        <v>657</v>
      </c>
      <c r="I27" s="137">
        <v>0</v>
      </c>
      <c r="J27" s="148">
        <v>0</v>
      </c>
      <c r="K27" s="137">
        <v>0</v>
      </c>
    </row>
    <row r="28" spans="1:11" ht="12.75">
      <c r="A28" s="27" t="s">
        <v>181</v>
      </c>
      <c r="B28" s="28">
        <f t="shared" si="1"/>
        <v>19</v>
      </c>
      <c r="C28" s="137">
        <v>7</v>
      </c>
      <c r="D28" s="137">
        <v>0</v>
      </c>
      <c r="E28" s="137">
        <v>3</v>
      </c>
      <c r="F28" s="148">
        <v>3</v>
      </c>
      <c r="G28" s="165">
        <v>0</v>
      </c>
      <c r="H28" s="137">
        <v>0</v>
      </c>
      <c r="I28" s="137">
        <v>2</v>
      </c>
      <c r="J28" s="148">
        <v>0</v>
      </c>
      <c r="K28" s="137">
        <v>4</v>
      </c>
    </row>
    <row r="29" spans="1:11" ht="12.75" customHeight="1">
      <c r="A29" s="25" t="s">
        <v>182</v>
      </c>
      <c r="B29" s="26"/>
      <c r="C29" s="138"/>
      <c r="D29" s="138"/>
      <c r="E29" s="138"/>
      <c r="F29" s="147"/>
      <c r="G29" s="164"/>
      <c r="H29" s="138"/>
      <c r="I29" s="138"/>
      <c r="J29" s="147"/>
      <c r="K29" s="138"/>
    </row>
    <row r="30" spans="1:11" ht="12.75">
      <c r="A30" s="27" t="s">
        <v>183</v>
      </c>
      <c r="B30" s="28">
        <f>SUM(C30:K30)</f>
        <v>16510090.799999997</v>
      </c>
      <c r="C30" s="137">
        <v>10276800</v>
      </c>
      <c r="D30" s="137" t="s">
        <v>658</v>
      </c>
      <c r="E30" s="137">
        <v>12271.7</v>
      </c>
      <c r="F30" s="148">
        <v>4785.9</v>
      </c>
      <c r="G30" s="165">
        <v>3004.2</v>
      </c>
      <c r="H30" s="137">
        <v>4554.7</v>
      </c>
      <c r="I30" s="137">
        <v>6197700</v>
      </c>
      <c r="J30" s="148">
        <v>6326.2</v>
      </c>
      <c r="K30" s="137">
        <v>4648.1</v>
      </c>
    </row>
    <row r="31" spans="1:11" ht="12.75">
      <c r="A31" s="27" t="s">
        <v>184</v>
      </c>
      <c r="B31" s="28">
        <f>SUM(C31:K31)</f>
        <v>1501684.35</v>
      </c>
      <c r="C31" s="137">
        <v>584000</v>
      </c>
      <c r="D31" s="137" t="s">
        <v>659</v>
      </c>
      <c r="E31" s="137">
        <v>628.3</v>
      </c>
      <c r="F31" s="148">
        <v>231.2</v>
      </c>
      <c r="G31" s="165">
        <v>134.9</v>
      </c>
      <c r="H31" s="137">
        <v>231.2</v>
      </c>
      <c r="I31" s="137">
        <v>693700</v>
      </c>
      <c r="J31" s="148">
        <v>222528.05</v>
      </c>
      <c r="K31" s="137">
        <v>230.7</v>
      </c>
    </row>
    <row r="32" spans="1:11" ht="12.75">
      <c r="A32" s="27" t="s">
        <v>185</v>
      </c>
      <c r="B32" s="28">
        <f>SUM(C32:K32)</f>
        <v>3639639.1000000006</v>
      </c>
      <c r="C32" s="137">
        <v>2214000</v>
      </c>
      <c r="D32" s="137" t="s">
        <v>660</v>
      </c>
      <c r="E32" s="137">
        <v>3100.7</v>
      </c>
      <c r="F32" s="148">
        <v>2204.2</v>
      </c>
      <c r="G32" s="165">
        <v>392.9</v>
      </c>
      <c r="H32" s="137" t="s">
        <v>661</v>
      </c>
      <c r="I32" s="137">
        <v>1418100</v>
      </c>
      <c r="J32" s="148">
        <v>1055.6</v>
      </c>
      <c r="K32" s="137">
        <v>785.7</v>
      </c>
    </row>
    <row r="33" spans="3:11" ht="12.75" hidden="1">
      <c r="C33">
        <f>COUNTBLANK(C5:C32)</f>
        <v>11</v>
      </c>
      <c r="D33">
        <f aca="true" t="shared" si="2" ref="D33:K33">COUNTBLANK(D5:D32)</f>
        <v>5</v>
      </c>
      <c r="E33">
        <f t="shared" si="2"/>
        <v>5</v>
      </c>
      <c r="F33" s="149">
        <f t="shared" si="2"/>
        <v>8</v>
      </c>
      <c r="G33" s="149">
        <f t="shared" si="2"/>
        <v>5</v>
      </c>
      <c r="H33">
        <f t="shared" si="2"/>
        <v>7</v>
      </c>
      <c r="I33">
        <f t="shared" si="2"/>
        <v>7</v>
      </c>
      <c r="J33" s="149">
        <f t="shared" si="2"/>
        <v>5</v>
      </c>
      <c r="K33">
        <f t="shared" si="2"/>
        <v>5</v>
      </c>
    </row>
    <row r="34" spans="1:2" ht="12.75" hidden="1">
      <c r="A34" s="73" t="s">
        <v>434</v>
      </c>
      <c r="B34" s="74">
        <f>COUNTA(C1:K1)</f>
        <v>9</v>
      </c>
    </row>
    <row r="35" spans="1:11" ht="12.75" hidden="1">
      <c r="A35" s="79" t="s">
        <v>440</v>
      </c>
      <c r="C35" s="126" t="s">
        <v>662</v>
      </c>
      <c r="D35" s="126" t="s">
        <v>662</v>
      </c>
      <c r="E35" s="126" t="s">
        <v>662</v>
      </c>
      <c r="F35" s="151" t="s">
        <v>662</v>
      </c>
      <c r="G35" s="151" t="s">
        <v>662</v>
      </c>
      <c r="H35" s="126" t="s">
        <v>662</v>
      </c>
      <c r="I35" s="126" t="s">
        <v>662</v>
      </c>
      <c r="J35" s="151" t="s">
        <v>662</v>
      </c>
      <c r="K35" s="126" t="s">
        <v>662</v>
      </c>
    </row>
    <row r="36" spans="3:12" ht="12.75" hidden="1">
      <c r="C36">
        <f>IF(C33&gt;5,1,0)</f>
        <v>1</v>
      </c>
      <c r="D36">
        <f aca="true" t="shared" si="3" ref="D36:K36">IF(D33&gt;5,1,0)</f>
        <v>0</v>
      </c>
      <c r="E36">
        <f t="shared" si="3"/>
        <v>0</v>
      </c>
      <c r="F36" s="149">
        <f t="shared" si="3"/>
        <v>1</v>
      </c>
      <c r="G36" s="149">
        <f t="shared" si="3"/>
        <v>0</v>
      </c>
      <c r="H36">
        <f t="shared" si="3"/>
        <v>1</v>
      </c>
      <c r="I36">
        <f t="shared" si="3"/>
        <v>1</v>
      </c>
      <c r="J36" s="149">
        <f t="shared" si="3"/>
        <v>0</v>
      </c>
      <c r="K36">
        <f t="shared" si="3"/>
        <v>0</v>
      </c>
      <c r="L36">
        <f>SUM(C36:K36)</f>
        <v>4</v>
      </c>
    </row>
  </sheetData>
  <sheetProtection/>
  <dataValidations count="1">
    <dataValidation type="textLength" operator="equal" allowBlank="1" showInputMessage="1" showErrorMessage="1" errorTitle="Запрет" error="Редактирование ячеек невозможнжо!" sqref="A33:IV36">
      <formula1>0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S5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2.421875" style="0" customWidth="1"/>
    <col min="2" max="2" width="14.8515625" style="0" customWidth="1"/>
    <col min="3" max="4" width="11.8515625" style="0" customWidth="1"/>
    <col min="5" max="5" width="11.8515625" style="149" customWidth="1"/>
  </cols>
  <sheetData>
    <row r="1" spans="1:71" ht="236.25" customHeight="1">
      <c r="A1" s="127" t="s">
        <v>64</v>
      </c>
      <c r="B1" s="128"/>
      <c r="C1" s="130" t="s">
        <v>638</v>
      </c>
      <c r="D1" s="130" t="s">
        <v>639</v>
      </c>
      <c r="E1" s="143" t="s">
        <v>640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</row>
    <row r="2" spans="1:71" ht="12.75">
      <c r="A2" s="23" t="s">
        <v>65</v>
      </c>
      <c r="B2" s="30" t="s">
        <v>63</v>
      </c>
      <c r="C2" s="132">
        <v>762990</v>
      </c>
      <c r="D2" s="132">
        <v>762991</v>
      </c>
      <c r="E2" s="144">
        <v>767209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ht="12.75">
      <c r="A3" s="13" t="s">
        <v>158</v>
      </c>
      <c r="B3" s="125"/>
      <c r="C3" s="134"/>
      <c r="D3" s="134"/>
      <c r="E3" s="14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19" ht="12.75">
      <c r="A4" s="23" t="s">
        <v>66</v>
      </c>
      <c r="B4" s="24"/>
      <c r="C4" s="135" t="s">
        <v>641</v>
      </c>
      <c r="D4" s="141">
        <v>41927</v>
      </c>
      <c r="E4" s="14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71" ht="14.25" customHeight="1">
      <c r="A5" s="25" t="s">
        <v>186</v>
      </c>
      <c r="B5" s="26"/>
      <c r="C5" s="138"/>
      <c r="D5" s="138"/>
      <c r="E5" s="14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9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19" ht="12.75">
      <c r="A6" s="27" t="s">
        <v>1</v>
      </c>
      <c r="B6" s="24"/>
      <c r="C6" s="137">
        <v>11</v>
      </c>
      <c r="D6" s="137" t="s">
        <v>642</v>
      </c>
      <c r="E6" s="14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27" t="s">
        <v>2</v>
      </c>
      <c r="B7" s="24"/>
      <c r="C7" s="137">
        <v>1105</v>
      </c>
      <c r="D7" s="137" t="s">
        <v>643</v>
      </c>
      <c r="E7" s="14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27" t="s">
        <v>187</v>
      </c>
      <c r="B8" s="28">
        <f>SUM(C8:BS8)</f>
        <v>0</v>
      </c>
      <c r="C8" s="137">
        <v>0</v>
      </c>
      <c r="D8" s="137">
        <v>0</v>
      </c>
      <c r="E8" s="14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27" t="s">
        <v>188</v>
      </c>
      <c r="B9" s="28">
        <f>SUM(C9:BS9)</f>
        <v>0</v>
      </c>
      <c r="C9" s="137">
        <v>0</v>
      </c>
      <c r="D9" s="137">
        <v>0</v>
      </c>
      <c r="E9" s="14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27" t="s">
        <v>189</v>
      </c>
      <c r="B10" s="28">
        <f>SUM(C10:BS10)</f>
        <v>0</v>
      </c>
      <c r="C10" s="137">
        <v>0</v>
      </c>
      <c r="D10" s="137">
        <v>0</v>
      </c>
      <c r="E10" s="14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27" t="s">
        <v>190</v>
      </c>
      <c r="B11" s="28">
        <f>SUM(C11:BS11)</f>
        <v>0</v>
      </c>
      <c r="C11" s="137">
        <v>0</v>
      </c>
      <c r="D11" s="137">
        <v>0</v>
      </c>
      <c r="E11" s="14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7" t="s">
        <v>191</v>
      </c>
      <c r="B12" s="28">
        <f>SUM(C12:BS12)</f>
        <v>1</v>
      </c>
      <c r="C12" s="137">
        <v>1</v>
      </c>
      <c r="D12" s="137">
        <v>0</v>
      </c>
      <c r="E12" s="14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1" t="s">
        <v>192</v>
      </c>
      <c r="B13" s="30"/>
      <c r="C13" s="137"/>
      <c r="D13" s="137"/>
      <c r="E13" s="14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7" t="s">
        <v>193</v>
      </c>
      <c r="B14" s="28">
        <f aca="true" t="shared" si="0" ref="B14:B21">SUM(C14:BS14)</f>
        <v>1</v>
      </c>
      <c r="C14" s="137">
        <v>0</v>
      </c>
      <c r="D14" s="137">
        <v>1</v>
      </c>
      <c r="E14" s="14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27" t="s">
        <v>194</v>
      </c>
      <c r="B15" s="28">
        <f t="shared" si="0"/>
        <v>1</v>
      </c>
      <c r="C15" s="137">
        <v>0</v>
      </c>
      <c r="D15" s="137">
        <v>1</v>
      </c>
      <c r="E15" s="14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27" t="s">
        <v>195</v>
      </c>
      <c r="B16" s="28">
        <f t="shared" si="0"/>
        <v>1</v>
      </c>
      <c r="C16" s="137">
        <v>0</v>
      </c>
      <c r="D16" s="137">
        <v>1</v>
      </c>
      <c r="E16" s="14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27" t="s">
        <v>196</v>
      </c>
      <c r="B17" s="28">
        <f t="shared" si="0"/>
        <v>1</v>
      </c>
      <c r="C17" s="137">
        <v>0</v>
      </c>
      <c r="D17" s="137">
        <v>1</v>
      </c>
      <c r="E17" s="14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7" t="s">
        <v>197</v>
      </c>
      <c r="B18" s="28">
        <f t="shared" si="0"/>
        <v>1</v>
      </c>
      <c r="C18" s="137">
        <v>0</v>
      </c>
      <c r="D18" s="137">
        <v>1</v>
      </c>
      <c r="E18" s="14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27" t="s">
        <v>538</v>
      </c>
      <c r="B19" s="28">
        <f t="shared" si="0"/>
        <v>2</v>
      </c>
      <c r="C19" s="137">
        <v>1</v>
      </c>
      <c r="D19" s="137">
        <v>1</v>
      </c>
      <c r="E19" s="14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27" t="s">
        <v>198</v>
      </c>
      <c r="B20" s="28">
        <f t="shared" si="0"/>
        <v>1</v>
      </c>
      <c r="C20" s="137">
        <v>0</v>
      </c>
      <c r="D20" s="137">
        <v>1</v>
      </c>
      <c r="E20" s="14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27" t="s">
        <v>199</v>
      </c>
      <c r="B21" s="28">
        <f t="shared" si="0"/>
        <v>0</v>
      </c>
      <c r="C21" s="137">
        <v>0</v>
      </c>
      <c r="D21" s="137">
        <v>0</v>
      </c>
      <c r="E21" s="14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71" ht="14.25" customHeight="1">
      <c r="A22" s="25" t="s">
        <v>5</v>
      </c>
      <c r="B22" s="26"/>
      <c r="C22" s="138"/>
      <c r="D22" s="138"/>
      <c r="E22" s="147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9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19" ht="12.75">
      <c r="A23" s="27" t="s">
        <v>200</v>
      </c>
      <c r="B23" s="28">
        <f>SUM(C23:BS23)</f>
        <v>970</v>
      </c>
      <c r="C23" s="137">
        <v>330</v>
      </c>
      <c r="D23" s="137">
        <v>640</v>
      </c>
      <c r="E23" s="14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71" ht="14.25" customHeight="1">
      <c r="A24" s="25" t="s">
        <v>201</v>
      </c>
      <c r="B24" s="26"/>
      <c r="C24" s="138"/>
      <c r="D24" s="138"/>
      <c r="E24" s="14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9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19" ht="12.75">
      <c r="A25" s="27" t="s">
        <v>202</v>
      </c>
      <c r="B25" s="28">
        <f>SUM(C25:BS25)</f>
        <v>62</v>
      </c>
      <c r="C25" s="137">
        <v>6</v>
      </c>
      <c r="D25" s="137">
        <v>56</v>
      </c>
      <c r="E25" s="14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27" t="s">
        <v>28</v>
      </c>
      <c r="B26" s="28">
        <f>SUM(C26:BS26)</f>
        <v>69</v>
      </c>
      <c r="C26" s="137">
        <v>11</v>
      </c>
      <c r="D26" s="137">
        <v>58</v>
      </c>
      <c r="E26" s="14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71" ht="30.75" customHeight="1">
      <c r="A27" s="25" t="s">
        <v>203</v>
      </c>
      <c r="B27" s="26"/>
      <c r="C27" s="138"/>
      <c r="D27" s="138"/>
      <c r="E27" s="14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9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19" ht="12.75">
      <c r="A28" s="27" t="s">
        <v>204</v>
      </c>
      <c r="B28" s="28">
        <f>SUM(C28:BS28)</f>
        <v>410</v>
      </c>
      <c r="C28" s="137">
        <v>410</v>
      </c>
      <c r="D28" s="137" t="s">
        <v>644</v>
      </c>
      <c r="E28" s="14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1" t="s">
        <v>205</v>
      </c>
      <c r="B29" s="28"/>
      <c r="C29" s="137"/>
      <c r="D29" s="137"/>
      <c r="E29" s="14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27" t="s">
        <v>206</v>
      </c>
      <c r="B30" s="28">
        <f aca="true" t="shared" si="1" ref="B30:B39">SUM(C30:BS30)</f>
        <v>2</v>
      </c>
      <c r="C30" s="137">
        <v>1</v>
      </c>
      <c r="D30" s="137">
        <v>1</v>
      </c>
      <c r="E30" s="14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27" t="s">
        <v>207</v>
      </c>
      <c r="B31" s="28">
        <f t="shared" si="1"/>
        <v>2</v>
      </c>
      <c r="C31" s="137">
        <v>1</v>
      </c>
      <c r="D31" s="137">
        <v>1</v>
      </c>
      <c r="E31" s="14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27" t="s">
        <v>208</v>
      </c>
      <c r="B32" s="28">
        <f t="shared" si="1"/>
        <v>2</v>
      </c>
      <c r="C32" s="137">
        <v>1</v>
      </c>
      <c r="D32" s="137">
        <v>1</v>
      </c>
      <c r="E32" s="14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27" t="s">
        <v>209</v>
      </c>
      <c r="B33" s="28">
        <f t="shared" si="1"/>
        <v>0</v>
      </c>
      <c r="C33" s="137">
        <v>0</v>
      </c>
      <c r="D33" s="137">
        <v>0</v>
      </c>
      <c r="E33" s="14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27" t="s">
        <v>210</v>
      </c>
      <c r="B34" s="28">
        <f t="shared" si="1"/>
        <v>1</v>
      </c>
      <c r="C34" s="137">
        <v>1</v>
      </c>
      <c r="D34" s="137">
        <v>0</v>
      </c>
      <c r="E34" s="14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27" t="s">
        <v>211</v>
      </c>
      <c r="B35" s="28">
        <f t="shared" si="1"/>
        <v>2</v>
      </c>
      <c r="C35" s="137">
        <v>1</v>
      </c>
      <c r="D35" s="137">
        <v>1</v>
      </c>
      <c r="E35" s="14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27" t="s">
        <v>212</v>
      </c>
      <c r="B36" s="28">
        <f t="shared" si="1"/>
        <v>0</v>
      </c>
      <c r="C36" s="137">
        <v>0</v>
      </c>
      <c r="D36" s="137">
        <v>0</v>
      </c>
      <c r="E36" s="14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27" t="s">
        <v>213</v>
      </c>
      <c r="B37" s="28">
        <f t="shared" si="1"/>
        <v>0</v>
      </c>
      <c r="C37" s="137">
        <v>0</v>
      </c>
      <c r="D37" s="137">
        <v>0</v>
      </c>
      <c r="E37" s="14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27" t="s">
        <v>214</v>
      </c>
      <c r="B38" s="28">
        <f t="shared" si="1"/>
        <v>6</v>
      </c>
      <c r="C38" s="137">
        <v>0</v>
      </c>
      <c r="D38" s="137">
        <v>6</v>
      </c>
      <c r="E38" s="14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27" t="s">
        <v>215</v>
      </c>
      <c r="B39" s="28">
        <f t="shared" si="1"/>
        <v>6</v>
      </c>
      <c r="C39" s="137">
        <v>0</v>
      </c>
      <c r="D39" s="137">
        <v>6</v>
      </c>
      <c r="E39" s="14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71" ht="14.25" customHeight="1">
      <c r="A40" s="25" t="s">
        <v>17</v>
      </c>
      <c r="B40" s="26"/>
      <c r="C40" s="138"/>
      <c r="D40" s="138"/>
      <c r="E40" s="147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9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19" ht="12.75">
      <c r="A41" s="27" t="s">
        <v>216</v>
      </c>
      <c r="B41" s="28">
        <f>SUM(C41:BS41)</f>
        <v>395</v>
      </c>
      <c r="C41" s="137"/>
      <c r="D41" s="137">
        <v>395</v>
      </c>
      <c r="E41" s="14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" t="s">
        <v>217</v>
      </c>
      <c r="B42" s="30"/>
      <c r="C42" s="137"/>
      <c r="D42" s="137"/>
      <c r="E42" s="14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27" t="s">
        <v>218</v>
      </c>
      <c r="B43" s="28">
        <f>SUM(C43:BS43)</f>
        <v>313</v>
      </c>
      <c r="C43" s="137">
        <v>150</v>
      </c>
      <c r="D43" s="137">
        <v>163</v>
      </c>
      <c r="E43" s="14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27" t="s">
        <v>219</v>
      </c>
      <c r="B44" s="28">
        <f>SUM(C44:BS44)</f>
        <v>266</v>
      </c>
      <c r="C44" s="137">
        <v>80</v>
      </c>
      <c r="D44" s="137">
        <v>186</v>
      </c>
      <c r="E44" s="14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27" t="s">
        <v>220</v>
      </c>
      <c r="B45" s="28">
        <f>SUM(C45:BS45)</f>
        <v>24</v>
      </c>
      <c r="C45" s="137"/>
      <c r="D45" s="137">
        <v>24</v>
      </c>
      <c r="E45" s="14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27" t="s">
        <v>221</v>
      </c>
      <c r="B46" s="28">
        <f>SUM(C46:BS46)</f>
        <v>11</v>
      </c>
      <c r="C46" s="137"/>
      <c r="D46" s="137">
        <v>11</v>
      </c>
      <c r="E46" s="14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71" ht="14.25" customHeight="1">
      <c r="A47" s="25" t="s">
        <v>222</v>
      </c>
      <c r="B47" s="26"/>
      <c r="C47" s="138"/>
      <c r="D47" s="138"/>
      <c r="E47" s="14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9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19" ht="12.75">
      <c r="A48" s="27" t="s">
        <v>223</v>
      </c>
      <c r="B48" s="28">
        <f>SUM(C48:BS48)</f>
        <v>1124237.61</v>
      </c>
      <c r="C48" s="137">
        <v>1032200</v>
      </c>
      <c r="D48" s="137">
        <v>92037.61</v>
      </c>
      <c r="E48" s="14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27" t="s">
        <v>224</v>
      </c>
      <c r="B49" s="28">
        <f>SUM(C49:BS49)</f>
        <v>10545000</v>
      </c>
      <c r="C49" s="137">
        <v>4890000</v>
      </c>
      <c r="D49" s="137">
        <v>5655000</v>
      </c>
      <c r="E49" s="14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27" t="s">
        <v>225</v>
      </c>
      <c r="B50" s="28">
        <f>SUM(C50:BS50)</f>
        <v>0</v>
      </c>
      <c r="C50" s="137">
        <v>0</v>
      </c>
      <c r="D50" s="137">
        <v>0</v>
      </c>
      <c r="E50" s="14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3:5" ht="12.75" hidden="1">
      <c r="C51">
        <f>COUNTBLANK(C5:C50)</f>
        <v>12</v>
      </c>
      <c r="D51">
        <f>COUNTBLANK(D5:D50)</f>
        <v>9</v>
      </c>
      <c r="E51" s="149">
        <f>COUNTBLANK(E5:E50)</f>
        <v>46</v>
      </c>
    </row>
    <row r="52" spans="1:2" ht="12.75" hidden="1">
      <c r="A52" s="102" t="s">
        <v>434</v>
      </c>
      <c r="B52" s="101">
        <f>COUNTA(C1:E1)</f>
        <v>3</v>
      </c>
    </row>
    <row r="53" ht="12.75" hidden="1"/>
    <row r="54" spans="3:6" ht="12.75" hidden="1">
      <c r="C54">
        <f>IF(C51&gt;6,1,0)</f>
        <v>1</v>
      </c>
      <c r="D54">
        <f>IF(D51&gt;6,1,0)</f>
        <v>1</v>
      </c>
      <c r="E54" s="149">
        <f>IF(E51&gt;6,1,0)</f>
        <v>1</v>
      </c>
      <c r="F54">
        <f>SUM(C54:E54)</f>
        <v>3</v>
      </c>
    </row>
  </sheetData>
  <sheetProtection/>
  <dataValidations count="1">
    <dataValidation type="textLength" operator="equal" allowBlank="1" showInputMessage="1" showErrorMessage="1" errorTitle="Запрет" error="Нельзя редактировать ячейки!" sqref="A51:IV54">
      <formula1>0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40">
      <selection activeCell="E179" sqref="E179"/>
    </sheetView>
  </sheetViews>
  <sheetFormatPr defaultColWidth="9.140625" defaultRowHeight="12.75"/>
  <cols>
    <col min="2" max="2" width="96.28125" style="0" bestFit="1" customWidth="1"/>
    <col min="3" max="3" width="9.140625" style="32" customWidth="1"/>
  </cols>
  <sheetData>
    <row r="1" spans="1:3" ht="15">
      <c r="A1" s="31" t="s">
        <v>158</v>
      </c>
      <c r="B1" s="31" t="s">
        <v>226</v>
      </c>
      <c r="C1" s="31" t="s">
        <v>227</v>
      </c>
    </row>
    <row r="2" spans="1:2" ht="12.75">
      <c r="A2" s="32"/>
      <c r="B2" s="33"/>
    </row>
    <row r="3" spans="1:3" ht="25.5">
      <c r="A3" s="34">
        <v>1</v>
      </c>
      <c r="B3" s="35" t="s">
        <v>228</v>
      </c>
      <c r="C3" s="152">
        <v>13</v>
      </c>
    </row>
    <row r="4" spans="1:3" ht="51">
      <c r="A4" s="34">
        <v>2</v>
      </c>
      <c r="B4" s="35" t="s">
        <v>229</v>
      </c>
      <c r="C4" s="40"/>
    </row>
    <row r="5" spans="1:3" ht="25.5">
      <c r="A5" s="34">
        <v>3</v>
      </c>
      <c r="B5" s="35" t="s">
        <v>230</v>
      </c>
      <c r="C5" s="40"/>
    </row>
    <row r="6" spans="1:3" ht="25.5">
      <c r="A6" s="34">
        <v>4</v>
      </c>
      <c r="B6" s="35" t="s">
        <v>231</v>
      </c>
      <c r="C6" s="152">
        <v>9</v>
      </c>
    </row>
    <row r="7" spans="1:3" ht="25.5">
      <c r="A7" s="34">
        <v>5</v>
      </c>
      <c r="B7" s="78" t="s">
        <v>437</v>
      </c>
      <c r="C7" s="152">
        <v>9</v>
      </c>
    </row>
    <row r="8" spans="1:3" ht="25.5">
      <c r="A8" s="34">
        <v>6</v>
      </c>
      <c r="B8" s="78" t="s">
        <v>442</v>
      </c>
      <c r="C8" s="40"/>
    </row>
    <row r="9" spans="1:3" ht="38.25">
      <c r="A9" s="34">
        <v>7</v>
      </c>
      <c r="B9" s="78" t="s">
        <v>443</v>
      </c>
      <c r="C9" s="40"/>
    </row>
    <row r="10" spans="1:2" ht="12.75">
      <c r="A10" s="32"/>
      <c r="B10" s="36"/>
    </row>
    <row r="11" spans="1:3" ht="51">
      <c r="A11" s="37">
        <v>8</v>
      </c>
      <c r="B11" s="82" t="s">
        <v>457</v>
      </c>
      <c r="C11" s="40"/>
    </row>
    <row r="12" spans="1:3" ht="12.75">
      <c r="A12" s="37">
        <v>7</v>
      </c>
      <c r="B12" s="38" t="s">
        <v>232</v>
      </c>
      <c r="C12" s="40"/>
    </row>
    <row r="13" spans="1:3" ht="12.75">
      <c r="A13" s="37">
        <v>8</v>
      </c>
      <c r="B13" s="38" t="s">
        <v>233</v>
      </c>
      <c r="C13" s="40"/>
    </row>
    <row r="14" spans="1:3" ht="25.5">
      <c r="A14" s="37">
        <v>9</v>
      </c>
      <c r="B14" s="38" t="s">
        <v>234</v>
      </c>
      <c r="C14" s="152">
        <v>10</v>
      </c>
    </row>
    <row r="15" spans="1:3" ht="12.75">
      <c r="A15" s="37">
        <v>10</v>
      </c>
      <c r="B15" s="38" t="s">
        <v>235</v>
      </c>
      <c r="C15" s="152">
        <v>0</v>
      </c>
    </row>
    <row r="16" spans="1:3" ht="38.25">
      <c r="A16" s="37">
        <v>11</v>
      </c>
      <c r="B16" s="38" t="s">
        <v>236</v>
      </c>
      <c r="C16" s="152">
        <v>10</v>
      </c>
    </row>
    <row r="17" spans="1:3" ht="25.5">
      <c r="A17" s="37">
        <v>12</v>
      </c>
      <c r="B17" s="38" t="s">
        <v>237</v>
      </c>
      <c r="C17" s="152">
        <v>0</v>
      </c>
    </row>
    <row r="18" spans="1:3" ht="25.5">
      <c r="A18" s="37">
        <v>13</v>
      </c>
      <c r="B18" s="38" t="s">
        <v>238</v>
      </c>
      <c r="C18" s="40"/>
    </row>
    <row r="19" spans="1:3" ht="12.75">
      <c r="A19" s="37">
        <v>14</v>
      </c>
      <c r="B19" s="38" t="s">
        <v>239</v>
      </c>
      <c r="C19" s="40"/>
    </row>
    <row r="20" spans="1:3" ht="38.25">
      <c r="A20" s="37">
        <v>15</v>
      </c>
      <c r="B20" s="38" t="s">
        <v>240</v>
      </c>
      <c r="C20" s="40"/>
    </row>
    <row r="21" spans="1:3" ht="38.25">
      <c r="A21" s="37">
        <v>16</v>
      </c>
      <c r="B21" s="38" t="s">
        <v>241</v>
      </c>
      <c r="C21" s="40"/>
    </row>
    <row r="22" spans="1:3" ht="38.25">
      <c r="A22" s="37">
        <v>17</v>
      </c>
      <c r="B22" s="38" t="s">
        <v>242</v>
      </c>
      <c r="C22" s="40"/>
    </row>
    <row r="23" spans="1:3" ht="25.5">
      <c r="A23" s="37">
        <v>18</v>
      </c>
      <c r="B23" s="38" t="s">
        <v>243</v>
      </c>
      <c r="C23" s="40"/>
    </row>
    <row r="24" spans="1:3" ht="25.5">
      <c r="A24" s="37">
        <v>19</v>
      </c>
      <c r="B24" s="38" t="s">
        <v>244</v>
      </c>
      <c r="C24" s="40"/>
    </row>
    <row r="25" spans="1:3" ht="25.5">
      <c r="A25" s="37">
        <v>20</v>
      </c>
      <c r="B25" s="38" t="s">
        <v>245</v>
      </c>
      <c r="C25" s="40"/>
    </row>
    <row r="26" spans="1:3" ht="25.5">
      <c r="A26" s="37">
        <v>21</v>
      </c>
      <c r="B26" s="38" t="s">
        <v>246</v>
      </c>
      <c r="C26" s="40"/>
    </row>
    <row r="27" spans="1:3" ht="25.5">
      <c r="A27" s="37">
        <v>22</v>
      </c>
      <c r="B27" s="38" t="s">
        <v>247</v>
      </c>
      <c r="C27" s="40"/>
    </row>
    <row r="28" spans="1:3" ht="25.5">
      <c r="A28" s="37">
        <v>23</v>
      </c>
      <c r="B28" s="38" t="s">
        <v>248</v>
      </c>
      <c r="C28" s="40"/>
    </row>
    <row r="29" spans="1:3" ht="25.5">
      <c r="A29" s="37">
        <v>24</v>
      </c>
      <c r="B29" s="38" t="s">
        <v>249</v>
      </c>
      <c r="C29" s="40"/>
    </row>
    <row r="30" spans="1:3" ht="25.5">
      <c r="A30" s="37">
        <v>25</v>
      </c>
      <c r="B30" s="38" t="s">
        <v>250</v>
      </c>
      <c r="C30" s="40"/>
    </row>
    <row r="31" spans="1:3" ht="25.5">
      <c r="A31" s="37">
        <v>26</v>
      </c>
      <c r="B31" s="82" t="s">
        <v>251</v>
      </c>
      <c r="C31" s="40"/>
    </row>
    <row r="32" spans="1:3" ht="38.25">
      <c r="A32" s="37">
        <v>27</v>
      </c>
      <c r="B32" s="38" t="s">
        <v>252</v>
      </c>
      <c r="C32" s="40"/>
    </row>
    <row r="33" spans="1:3" ht="38.25">
      <c r="A33" s="37">
        <v>28</v>
      </c>
      <c r="B33" s="38" t="s">
        <v>253</v>
      </c>
      <c r="C33" s="40"/>
    </row>
    <row r="34" spans="1:3" ht="38.25">
      <c r="A34" s="37">
        <v>29</v>
      </c>
      <c r="B34" s="38" t="s">
        <v>254</v>
      </c>
      <c r="C34" s="40"/>
    </row>
    <row r="35" spans="1:3" ht="38.25">
      <c r="A35" s="37">
        <v>30</v>
      </c>
      <c r="B35" s="38" t="s">
        <v>255</v>
      </c>
      <c r="C35" s="40"/>
    </row>
    <row r="36" spans="1:3" ht="38.25">
      <c r="A36" s="37">
        <v>31</v>
      </c>
      <c r="B36" s="38" t="s">
        <v>256</v>
      </c>
      <c r="C36" s="40"/>
    </row>
    <row r="37" spans="1:3" ht="38.25">
      <c r="A37" s="37">
        <v>32</v>
      </c>
      <c r="B37" s="38" t="s">
        <v>257</v>
      </c>
      <c r="C37" s="40"/>
    </row>
    <row r="38" spans="1:3" ht="25.5">
      <c r="A38" s="37">
        <v>33</v>
      </c>
      <c r="B38" s="38" t="s">
        <v>258</v>
      </c>
      <c r="C38" s="40"/>
    </row>
    <row r="39" spans="1:3" ht="25.5">
      <c r="A39" s="37">
        <v>34</v>
      </c>
      <c r="B39" s="38" t="s">
        <v>259</v>
      </c>
      <c r="C39" s="40"/>
    </row>
    <row r="40" spans="1:3" ht="12.75">
      <c r="A40" s="37">
        <v>35</v>
      </c>
      <c r="B40" s="38" t="s">
        <v>260</v>
      </c>
      <c r="C40" s="40"/>
    </row>
    <row r="41" spans="1:3" ht="12.75">
      <c r="A41" s="37">
        <v>36</v>
      </c>
      <c r="B41" s="39" t="s">
        <v>261</v>
      </c>
      <c r="C41" s="40"/>
    </row>
    <row r="42" spans="1:3" ht="12.75">
      <c r="A42" s="37">
        <v>37</v>
      </c>
      <c r="B42" s="38" t="s">
        <v>262</v>
      </c>
      <c r="C42" s="40"/>
    </row>
    <row r="43" spans="1:3" ht="25.5">
      <c r="A43" s="37">
        <v>38</v>
      </c>
      <c r="B43" s="38" t="s">
        <v>263</v>
      </c>
      <c r="C43" s="40"/>
    </row>
    <row r="44" spans="1:3" ht="25.5">
      <c r="A44" s="37">
        <v>39</v>
      </c>
      <c r="B44" s="38" t="s">
        <v>264</v>
      </c>
      <c r="C44" s="40"/>
    </row>
    <row r="45" spans="1:3" ht="25.5">
      <c r="A45" s="37">
        <v>40</v>
      </c>
      <c r="B45" s="38" t="s">
        <v>265</v>
      </c>
      <c r="C45" s="40"/>
    </row>
    <row r="46" spans="1:3" ht="25.5">
      <c r="A46" s="37">
        <v>41</v>
      </c>
      <c r="B46" s="38" t="s">
        <v>266</v>
      </c>
      <c r="C46" s="40"/>
    </row>
    <row r="47" spans="1:3" ht="25.5">
      <c r="A47" s="37">
        <v>42</v>
      </c>
      <c r="B47" s="38" t="s">
        <v>267</v>
      </c>
      <c r="C47" s="40"/>
    </row>
    <row r="48" spans="1:3" ht="25.5">
      <c r="A48" s="37">
        <v>43</v>
      </c>
      <c r="B48" s="38" t="s">
        <v>268</v>
      </c>
      <c r="C48" s="40"/>
    </row>
    <row r="49" spans="1:3" ht="25.5">
      <c r="A49" s="37">
        <v>44</v>
      </c>
      <c r="B49" s="38" t="s">
        <v>269</v>
      </c>
      <c r="C49" s="40"/>
    </row>
    <row r="50" spans="1:3" ht="25.5">
      <c r="A50" s="37">
        <v>45</v>
      </c>
      <c r="B50" s="38" t="s">
        <v>270</v>
      </c>
      <c r="C50" s="40"/>
    </row>
    <row r="51" spans="1:3" ht="25.5">
      <c r="A51" s="37">
        <v>46</v>
      </c>
      <c r="B51" s="38" t="s">
        <v>271</v>
      </c>
      <c r="C51" s="40"/>
    </row>
    <row r="52" spans="1:3" ht="25.5">
      <c r="A52" s="37">
        <v>47</v>
      </c>
      <c r="B52" s="82" t="s">
        <v>509</v>
      </c>
      <c r="C52" s="40"/>
    </row>
    <row r="53" spans="1:3" ht="25.5">
      <c r="A53" s="37">
        <v>48</v>
      </c>
      <c r="B53" s="82" t="s">
        <v>510</v>
      </c>
      <c r="C53" s="40"/>
    </row>
    <row r="54" spans="1:3" ht="25.5">
      <c r="A54" s="92">
        <v>49</v>
      </c>
      <c r="B54" s="82" t="s">
        <v>514</v>
      </c>
      <c r="C54" s="40"/>
    </row>
    <row r="55" spans="1:3" ht="25.5">
      <c r="A55" s="92">
        <v>50</v>
      </c>
      <c r="B55" s="82" t="s">
        <v>515</v>
      </c>
      <c r="C55" s="40"/>
    </row>
    <row r="56" spans="1:3" ht="25.5">
      <c r="A56" s="92">
        <v>51</v>
      </c>
      <c r="B56" s="82" t="s">
        <v>516</v>
      </c>
      <c r="C56" s="40"/>
    </row>
    <row r="57" spans="1:2" ht="12.75">
      <c r="A57" s="92"/>
      <c r="B57" s="38"/>
    </row>
    <row r="58" spans="1:3" ht="12.75">
      <c r="A58" s="40">
        <v>47</v>
      </c>
      <c r="B58" s="41" t="s">
        <v>272</v>
      </c>
      <c r="C58" s="40"/>
    </row>
    <row r="59" spans="1:3" ht="12.75">
      <c r="A59" s="40">
        <v>48</v>
      </c>
      <c r="B59" s="41" t="s">
        <v>273</v>
      </c>
      <c r="C59" s="40"/>
    </row>
    <row r="60" spans="1:3" ht="38.25">
      <c r="A60" s="40">
        <v>49</v>
      </c>
      <c r="B60" s="41" t="s">
        <v>274</v>
      </c>
      <c r="C60" s="40"/>
    </row>
    <row r="61" spans="1:3" ht="38.25">
      <c r="A61" s="40">
        <v>50</v>
      </c>
      <c r="B61" s="41" t="s">
        <v>275</v>
      </c>
      <c r="C61" s="40"/>
    </row>
    <row r="62" spans="1:3" ht="25.5">
      <c r="A62" s="40">
        <v>51</v>
      </c>
      <c r="B62" s="41" t="s">
        <v>276</v>
      </c>
      <c r="C62" s="40"/>
    </row>
    <row r="63" spans="1:3" ht="38.25">
      <c r="A63" s="40">
        <v>52</v>
      </c>
      <c r="B63" s="41" t="s">
        <v>277</v>
      </c>
      <c r="C63" s="40"/>
    </row>
    <row r="64" spans="1:3" ht="38.25">
      <c r="A64" s="40">
        <v>53</v>
      </c>
      <c r="B64" s="41" t="s">
        <v>278</v>
      </c>
      <c r="C64" s="40"/>
    </row>
    <row r="65" spans="1:3" ht="38.25">
      <c r="A65" s="40">
        <v>54</v>
      </c>
      <c r="B65" s="41" t="s">
        <v>279</v>
      </c>
      <c r="C65" s="40"/>
    </row>
    <row r="66" spans="1:3" ht="38.25">
      <c r="A66" s="40">
        <v>55</v>
      </c>
      <c r="B66" s="41" t="s">
        <v>280</v>
      </c>
      <c r="C66" s="40"/>
    </row>
    <row r="67" spans="1:3" ht="38.25">
      <c r="A67" s="40">
        <v>56</v>
      </c>
      <c r="B67" s="41" t="s">
        <v>281</v>
      </c>
      <c r="C67" s="40"/>
    </row>
    <row r="68" spans="1:3" ht="51">
      <c r="A68" s="40">
        <v>57</v>
      </c>
      <c r="B68" s="41" t="s">
        <v>282</v>
      </c>
      <c r="C68" s="40"/>
    </row>
    <row r="69" spans="1:3" ht="38.25">
      <c r="A69" s="40">
        <v>58</v>
      </c>
      <c r="B69" s="41" t="s">
        <v>283</v>
      </c>
      <c r="C69" s="40"/>
    </row>
    <row r="70" spans="1:3" ht="51">
      <c r="A70" s="40">
        <v>59</v>
      </c>
      <c r="B70" s="41" t="s">
        <v>284</v>
      </c>
      <c r="C70" s="40"/>
    </row>
    <row r="71" spans="1:3" ht="51">
      <c r="A71" s="40">
        <v>60</v>
      </c>
      <c r="B71" s="41" t="s">
        <v>285</v>
      </c>
      <c r="C71" s="40"/>
    </row>
    <row r="72" spans="1:3" ht="51">
      <c r="A72" s="40">
        <v>61</v>
      </c>
      <c r="B72" s="41" t="s">
        <v>286</v>
      </c>
      <c r="C72" s="40"/>
    </row>
    <row r="73" spans="1:3" ht="38.25">
      <c r="A73" s="40">
        <v>62</v>
      </c>
      <c r="B73" s="41" t="s">
        <v>287</v>
      </c>
      <c r="C73" s="40"/>
    </row>
    <row r="74" spans="1:3" ht="38.25">
      <c r="A74" s="40">
        <v>63</v>
      </c>
      <c r="B74" s="41" t="s">
        <v>288</v>
      </c>
      <c r="C74" s="40"/>
    </row>
    <row r="75" spans="1:3" ht="38.25">
      <c r="A75" s="40">
        <v>64</v>
      </c>
      <c r="B75" s="41" t="s">
        <v>289</v>
      </c>
      <c r="C75" s="40"/>
    </row>
    <row r="76" spans="1:3" ht="38.25">
      <c r="A76" s="40">
        <v>65</v>
      </c>
      <c r="B76" s="41" t="s">
        <v>290</v>
      </c>
      <c r="C76" s="40"/>
    </row>
    <row r="77" spans="1:3" ht="38.25">
      <c r="A77" s="40">
        <v>66</v>
      </c>
      <c r="B77" s="41" t="s">
        <v>291</v>
      </c>
      <c r="C77" s="40"/>
    </row>
    <row r="78" spans="1:3" ht="51">
      <c r="A78" s="40">
        <v>67</v>
      </c>
      <c r="B78" s="41" t="s">
        <v>292</v>
      </c>
      <c r="C78" s="40"/>
    </row>
    <row r="79" spans="1:3" ht="63.75">
      <c r="A79" s="40">
        <v>68</v>
      </c>
      <c r="B79" s="41" t="s">
        <v>293</v>
      </c>
      <c r="C79" s="40"/>
    </row>
    <row r="80" spans="1:3" ht="25.5">
      <c r="A80" s="40">
        <v>69</v>
      </c>
      <c r="B80" s="41" t="s">
        <v>294</v>
      </c>
      <c r="C80" s="40"/>
    </row>
    <row r="81" spans="1:3" ht="38.25">
      <c r="A81" s="40">
        <v>70</v>
      </c>
      <c r="B81" s="41" t="s">
        <v>295</v>
      </c>
      <c r="C81" s="40"/>
    </row>
    <row r="82" spans="1:3" ht="38.25">
      <c r="A82" s="40">
        <v>71</v>
      </c>
      <c r="B82" s="41" t="s">
        <v>296</v>
      </c>
      <c r="C82" s="40"/>
    </row>
    <row r="83" spans="1:3" ht="12.75">
      <c r="A83" s="40">
        <v>72</v>
      </c>
      <c r="B83" s="41" t="s">
        <v>297</v>
      </c>
      <c r="C83" s="40"/>
    </row>
    <row r="84" spans="1:3" ht="12.75">
      <c r="A84" s="40">
        <v>73</v>
      </c>
      <c r="B84" s="41" t="s">
        <v>298</v>
      </c>
      <c r="C84" s="40"/>
    </row>
    <row r="85" spans="1:3" ht="38.25">
      <c r="A85" s="40">
        <v>74</v>
      </c>
      <c r="B85" s="41" t="s">
        <v>299</v>
      </c>
      <c r="C85" s="40"/>
    </row>
    <row r="86" spans="1:3" ht="51">
      <c r="A86" s="40">
        <v>75</v>
      </c>
      <c r="B86" s="41" t="s">
        <v>300</v>
      </c>
      <c r="C86" s="40"/>
    </row>
    <row r="87" spans="1:3" ht="38.25">
      <c r="A87" s="40">
        <v>76</v>
      </c>
      <c r="B87" s="41" t="s">
        <v>301</v>
      </c>
      <c r="C87" s="40"/>
    </row>
    <row r="88" spans="1:3" ht="38.25">
      <c r="A88" s="40">
        <v>77</v>
      </c>
      <c r="B88" s="41" t="s">
        <v>302</v>
      </c>
      <c r="C88" s="40"/>
    </row>
    <row r="89" spans="1:3" ht="51">
      <c r="A89" s="40">
        <v>78</v>
      </c>
      <c r="B89" s="41" t="s">
        <v>303</v>
      </c>
      <c r="C89" s="40"/>
    </row>
    <row r="90" spans="1:3" ht="51">
      <c r="A90" s="40">
        <v>79</v>
      </c>
      <c r="B90" s="41" t="s">
        <v>304</v>
      </c>
      <c r="C90" s="40"/>
    </row>
    <row r="91" spans="1:3" ht="38.25">
      <c r="A91" s="40">
        <v>80</v>
      </c>
      <c r="B91" s="41" t="s">
        <v>305</v>
      </c>
      <c r="C91" s="40"/>
    </row>
    <row r="92" spans="1:3" ht="38.25">
      <c r="A92" s="40">
        <v>81</v>
      </c>
      <c r="B92" s="41" t="s">
        <v>306</v>
      </c>
      <c r="C92" s="40"/>
    </row>
    <row r="93" spans="1:3" ht="38.25">
      <c r="A93" s="40">
        <v>82</v>
      </c>
      <c r="B93" s="41" t="s">
        <v>307</v>
      </c>
      <c r="C93" s="40"/>
    </row>
    <row r="94" spans="1:3" ht="38.25">
      <c r="A94" s="40">
        <v>83</v>
      </c>
      <c r="B94" s="41" t="s">
        <v>308</v>
      </c>
      <c r="C94" s="40"/>
    </row>
    <row r="95" spans="1:3" ht="38.25">
      <c r="A95" s="40">
        <v>84</v>
      </c>
      <c r="B95" s="41" t="s">
        <v>309</v>
      </c>
      <c r="C95" s="40"/>
    </row>
    <row r="96" spans="1:3" ht="51">
      <c r="A96" s="40">
        <v>85</v>
      </c>
      <c r="B96" s="41" t="s">
        <v>310</v>
      </c>
      <c r="C96" s="40"/>
    </row>
    <row r="97" spans="1:3" ht="51">
      <c r="A97" s="40">
        <v>86</v>
      </c>
      <c r="B97" s="41" t="s">
        <v>311</v>
      </c>
      <c r="C97" s="40"/>
    </row>
    <row r="98" spans="1:3" ht="38.25">
      <c r="A98" s="40">
        <v>87</v>
      </c>
      <c r="B98" s="41" t="s">
        <v>312</v>
      </c>
      <c r="C98" s="40"/>
    </row>
    <row r="99" spans="1:3" ht="51">
      <c r="A99" s="40">
        <v>88</v>
      </c>
      <c r="B99" s="41" t="s">
        <v>313</v>
      </c>
      <c r="C99" s="40"/>
    </row>
    <row r="100" spans="1:3" ht="51">
      <c r="A100" s="40">
        <v>89</v>
      </c>
      <c r="B100" s="41" t="s">
        <v>314</v>
      </c>
      <c r="C100" s="40"/>
    </row>
    <row r="101" spans="1:3" ht="51">
      <c r="A101" s="40">
        <v>90</v>
      </c>
      <c r="B101" s="41" t="s">
        <v>315</v>
      </c>
      <c r="C101" s="40"/>
    </row>
    <row r="102" spans="1:3" ht="38.25">
      <c r="A102" s="40">
        <v>91</v>
      </c>
      <c r="B102" s="41" t="s">
        <v>316</v>
      </c>
      <c r="C102" s="40"/>
    </row>
    <row r="103" spans="1:3" ht="38.25">
      <c r="A103" s="40">
        <v>92</v>
      </c>
      <c r="B103" s="41" t="s">
        <v>317</v>
      </c>
      <c r="C103" s="40"/>
    </row>
    <row r="104" spans="1:3" ht="38.25">
      <c r="A104" s="40">
        <v>93</v>
      </c>
      <c r="B104" s="41" t="s">
        <v>318</v>
      </c>
      <c r="C104" s="40"/>
    </row>
    <row r="105" spans="1:3" ht="38.25">
      <c r="A105" s="40">
        <v>94</v>
      </c>
      <c r="B105" s="41" t="s">
        <v>319</v>
      </c>
      <c r="C105" s="40"/>
    </row>
    <row r="106" spans="1:3" ht="51">
      <c r="A106" s="40">
        <v>95</v>
      </c>
      <c r="B106" s="41" t="s">
        <v>320</v>
      </c>
      <c r="C106" s="40"/>
    </row>
    <row r="107" spans="1:3" ht="38.25">
      <c r="A107" s="40">
        <v>96</v>
      </c>
      <c r="B107" s="41" t="s">
        <v>321</v>
      </c>
      <c r="C107" s="40"/>
    </row>
    <row r="108" spans="1:3" ht="38.25">
      <c r="A108" s="40">
        <v>97</v>
      </c>
      <c r="B108" s="41" t="s">
        <v>322</v>
      </c>
      <c r="C108" s="40"/>
    </row>
    <row r="109" spans="1:3" ht="38.25">
      <c r="A109" s="40">
        <v>98</v>
      </c>
      <c r="B109" s="41" t="s">
        <v>323</v>
      </c>
      <c r="C109" s="40"/>
    </row>
    <row r="110" spans="1:3" ht="38.25">
      <c r="A110" s="40">
        <v>99</v>
      </c>
      <c r="B110" s="41" t="s">
        <v>324</v>
      </c>
      <c r="C110" s="40"/>
    </row>
    <row r="111" spans="1:3" ht="38.25">
      <c r="A111" s="40">
        <v>100</v>
      </c>
      <c r="B111" s="41" t="s">
        <v>325</v>
      </c>
      <c r="C111" s="40"/>
    </row>
    <row r="112" spans="1:3" ht="38.25">
      <c r="A112" s="40">
        <v>101</v>
      </c>
      <c r="B112" s="41" t="s">
        <v>326</v>
      </c>
      <c r="C112" s="40"/>
    </row>
    <row r="113" spans="1:3" ht="12.75">
      <c r="A113" s="42"/>
      <c r="B113" s="43"/>
      <c r="C113" s="42"/>
    </row>
    <row r="114" spans="1:3" ht="12.75">
      <c r="A114" s="40">
        <v>102</v>
      </c>
      <c r="B114" s="44" t="s">
        <v>327</v>
      </c>
      <c r="C114" s="40"/>
    </row>
    <row r="115" spans="1:3" ht="25.5">
      <c r="A115" s="40">
        <v>103</v>
      </c>
      <c r="B115" s="45" t="s">
        <v>328</v>
      </c>
      <c r="C115" s="40"/>
    </row>
    <row r="116" spans="1:3" ht="25.5">
      <c r="A116" s="40">
        <v>104</v>
      </c>
      <c r="B116" s="45" t="s">
        <v>329</v>
      </c>
      <c r="C116" s="40"/>
    </row>
    <row r="117" spans="1:3" ht="25.5">
      <c r="A117" s="40">
        <v>105</v>
      </c>
      <c r="B117" s="45" t="s">
        <v>330</v>
      </c>
      <c r="C117" s="40"/>
    </row>
    <row r="118" spans="1:3" ht="25.5">
      <c r="A118" s="40">
        <v>106</v>
      </c>
      <c r="B118" s="45" t="s">
        <v>331</v>
      </c>
      <c r="C118" s="40"/>
    </row>
    <row r="119" spans="1:3" ht="38.25">
      <c r="A119" s="40">
        <v>107</v>
      </c>
      <c r="B119" s="45" t="s">
        <v>332</v>
      </c>
      <c r="C119" s="40"/>
    </row>
    <row r="120" spans="1:3" ht="25.5">
      <c r="A120" s="40">
        <v>108</v>
      </c>
      <c r="B120" s="45" t="s">
        <v>333</v>
      </c>
      <c r="C120" s="40"/>
    </row>
    <row r="121" spans="1:3" ht="12.75">
      <c r="A121" s="40">
        <v>109</v>
      </c>
      <c r="B121" s="45" t="s">
        <v>334</v>
      </c>
      <c r="C121" s="40"/>
    </row>
    <row r="122" spans="1:3" ht="38.25">
      <c r="A122" s="40">
        <v>110</v>
      </c>
      <c r="B122" s="45" t="s">
        <v>335</v>
      </c>
      <c r="C122" s="152">
        <v>2</v>
      </c>
    </row>
    <row r="123" spans="1:3" ht="25.5">
      <c r="A123" s="40">
        <v>111</v>
      </c>
      <c r="B123" s="45" t="s">
        <v>336</v>
      </c>
      <c r="C123" s="40"/>
    </row>
    <row r="124" spans="1:3" ht="12.75">
      <c r="A124" s="40">
        <v>112</v>
      </c>
      <c r="B124" s="45" t="s">
        <v>337</v>
      </c>
      <c r="C124" s="40"/>
    </row>
    <row r="125" spans="1:3" ht="25.5">
      <c r="A125" s="40">
        <v>113</v>
      </c>
      <c r="B125" s="45" t="s">
        <v>338</v>
      </c>
      <c r="C125" s="40"/>
    </row>
    <row r="126" spans="1:3" ht="25.5">
      <c r="A126" s="40">
        <v>114</v>
      </c>
      <c r="B126" s="45" t="s">
        <v>339</v>
      </c>
      <c r="C126" s="40"/>
    </row>
    <row r="127" spans="1:3" ht="38.25">
      <c r="A127" s="40">
        <v>115</v>
      </c>
      <c r="B127" s="45" t="s">
        <v>340</v>
      </c>
      <c r="C127" s="40"/>
    </row>
    <row r="128" spans="1:3" ht="25.5">
      <c r="A128" s="40">
        <v>116</v>
      </c>
      <c r="B128" s="45" t="s">
        <v>341</v>
      </c>
      <c r="C128" s="40"/>
    </row>
    <row r="129" spans="1:3" ht="25.5">
      <c r="A129" s="40">
        <v>117</v>
      </c>
      <c r="B129" s="45" t="s">
        <v>342</v>
      </c>
      <c r="C129" s="40"/>
    </row>
    <row r="130" spans="1:3" ht="25.5">
      <c r="A130" s="40">
        <v>118</v>
      </c>
      <c r="B130" s="45" t="s">
        <v>343</v>
      </c>
      <c r="C130" s="40"/>
    </row>
    <row r="131" spans="1:3" ht="38.25">
      <c r="A131" s="40">
        <v>119</v>
      </c>
      <c r="B131" s="45" t="s">
        <v>344</v>
      </c>
      <c r="C131" s="40"/>
    </row>
    <row r="132" spans="1:3" ht="38.25">
      <c r="A132" s="40">
        <v>120</v>
      </c>
      <c r="B132" s="45" t="s">
        <v>345</v>
      </c>
      <c r="C132" s="40"/>
    </row>
    <row r="133" spans="1:3" ht="25.5">
      <c r="A133" s="40"/>
      <c r="B133" s="105" t="s">
        <v>552</v>
      </c>
      <c r="C133" s="40"/>
    </row>
    <row r="134" spans="1:3" ht="12.75">
      <c r="A134" s="40"/>
      <c r="B134" s="105" t="s">
        <v>553</v>
      </c>
      <c r="C134" s="152">
        <v>1</v>
      </c>
    </row>
    <row r="135" spans="1:2" ht="12.75">
      <c r="A135" s="32"/>
      <c r="B135" s="36"/>
    </row>
    <row r="136" spans="1:3" ht="12.75">
      <c r="A136" s="40">
        <v>121</v>
      </c>
      <c r="B136" s="46" t="s">
        <v>346</v>
      </c>
      <c r="C136" s="40"/>
    </row>
    <row r="137" spans="1:3" ht="38.25">
      <c r="A137" s="40">
        <v>122</v>
      </c>
      <c r="B137" s="46" t="s">
        <v>347</v>
      </c>
      <c r="C137" s="40"/>
    </row>
    <row r="138" spans="1:3" ht="51">
      <c r="A138" s="40">
        <v>123</v>
      </c>
      <c r="B138" s="46" t="s">
        <v>348</v>
      </c>
      <c r="C138" s="40"/>
    </row>
    <row r="139" spans="1:3" ht="51">
      <c r="A139" s="40">
        <v>124</v>
      </c>
      <c r="B139" s="46" t="s">
        <v>349</v>
      </c>
      <c r="C139" s="40"/>
    </row>
    <row r="140" spans="1:3" ht="38.25">
      <c r="A140" s="40">
        <v>125</v>
      </c>
      <c r="B140" s="46" t="s">
        <v>350</v>
      </c>
      <c r="C140" s="40"/>
    </row>
    <row r="141" spans="1:3" ht="25.5">
      <c r="A141" s="40">
        <v>126</v>
      </c>
      <c r="B141" s="46" t="s">
        <v>351</v>
      </c>
      <c r="C141" s="40"/>
    </row>
    <row r="142" spans="1:3" ht="38.25">
      <c r="A142" s="40">
        <v>127</v>
      </c>
      <c r="B142" s="46" t="s">
        <v>352</v>
      </c>
      <c r="C142" s="40"/>
    </row>
    <row r="143" spans="1:3" ht="38.25">
      <c r="A143" s="40">
        <v>128</v>
      </c>
      <c r="B143" s="46" t="s">
        <v>353</v>
      </c>
      <c r="C143" s="40"/>
    </row>
    <row r="144" spans="1:3" ht="25.5">
      <c r="A144" s="40">
        <v>129</v>
      </c>
      <c r="B144" s="46" t="s">
        <v>354</v>
      </c>
      <c r="C144" s="40"/>
    </row>
    <row r="145" spans="1:3" ht="25.5">
      <c r="A145" s="40">
        <v>130</v>
      </c>
      <c r="B145" s="46" t="s">
        <v>355</v>
      </c>
      <c r="C145" s="40"/>
    </row>
    <row r="146" spans="1:3" ht="38.25">
      <c r="A146" s="40">
        <v>131</v>
      </c>
      <c r="B146" s="46" t="s">
        <v>356</v>
      </c>
      <c r="C146" s="40"/>
    </row>
    <row r="147" spans="1:3" ht="38.25">
      <c r="A147" s="40">
        <v>132</v>
      </c>
      <c r="B147" s="46" t="s">
        <v>357</v>
      </c>
      <c r="C147" s="40"/>
    </row>
    <row r="148" spans="1:3" ht="38.25">
      <c r="A148" s="40">
        <v>133</v>
      </c>
      <c r="B148" s="46" t="s">
        <v>358</v>
      </c>
      <c r="C148" s="40"/>
    </row>
    <row r="149" spans="1:3" ht="25.5">
      <c r="A149" s="40">
        <v>134</v>
      </c>
      <c r="B149" s="46" t="s">
        <v>359</v>
      </c>
      <c r="C149" s="40"/>
    </row>
    <row r="150" spans="1:3" ht="12.75">
      <c r="A150" s="40">
        <v>135</v>
      </c>
      <c r="B150" s="46" t="s">
        <v>360</v>
      </c>
      <c r="C150" s="40"/>
    </row>
    <row r="151" spans="1:3" ht="38.25">
      <c r="A151" s="40">
        <v>136</v>
      </c>
      <c r="B151" s="46" t="s">
        <v>361</v>
      </c>
      <c r="C151" s="40"/>
    </row>
    <row r="152" spans="1:3" ht="25.5">
      <c r="A152" s="40">
        <v>137</v>
      </c>
      <c r="B152" s="46" t="s">
        <v>362</v>
      </c>
      <c r="C152" s="40"/>
    </row>
    <row r="153" spans="1:3" ht="25.5">
      <c r="A153" s="40">
        <v>138</v>
      </c>
      <c r="B153" s="46" t="s">
        <v>363</v>
      </c>
      <c r="C153" s="40"/>
    </row>
    <row r="154" spans="1:3" ht="38.25">
      <c r="A154" s="40">
        <v>139</v>
      </c>
      <c r="B154" s="46" t="s">
        <v>364</v>
      </c>
      <c r="C154" s="40"/>
    </row>
    <row r="155" spans="1:3" ht="25.5">
      <c r="A155" s="40">
        <v>140</v>
      </c>
      <c r="B155" s="46" t="s">
        <v>365</v>
      </c>
      <c r="C155" s="40"/>
    </row>
    <row r="156" spans="1:3" ht="38.25">
      <c r="A156" s="40">
        <v>141</v>
      </c>
      <c r="B156" s="46" t="s">
        <v>366</v>
      </c>
      <c r="C156" s="40"/>
    </row>
    <row r="157" spans="1:2" ht="12.75">
      <c r="A157" s="32"/>
      <c r="B157" s="36"/>
    </row>
    <row r="158" spans="1:3" ht="38.25">
      <c r="A158" s="40">
        <v>142</v>
      </c>
      <c r="B158" s="47" t="s">
        <v>367</v>
      </c>
      <c r="C158" s="40"/>
    </row>
    <row r="159" spans="1:3" ht="51">
      <c r="A159" s="40">
        <v>143</v>
      </c>
      <c r="B159" s="47" t="s">
        <v>368</v>
      </c>
      <c r="C159" s="40"/>
    </row>
    <row r="160" spans="1:3" ht="38.25">
      <c r="A160" s="40">
        <v>144</v>
      </c>
      <c r="B160" s="47" t="s">
        <v>369</v>
      </c>
      <c r="C160" s="40"/>
    </row>
    <row r="161" spans="1:3" ht="25.5">
      <c r="A161" s="40">
        <v>145</v>
      </c>
      <c r="B161" s="47" t="s">
        <v>370</v>
      </c>
      <c r="C161" s="40"/>
    </row>
    <row r="162" spans="1:3" ht="25.5">
      <c r="A162" s="40">
        <v>146</v>
      </c>
      <c r="B162" s="47" t="s">
        <v>371</v>
      </c>
      <c r="C162" s="40"/>
    </row>
    <row r="163" spans="1:3" ht="25.5">
      <c r="A163" s="40">
        <v>147</v>
      </c>
      <c r="B163" s="47" t="s">
        <v>372</v>
      </c>
      <c r="C163" s="40"/>
    </row>
    <row r="164" spans="1:3" ht="25.5">
      <c r="A164" s="40">
        <v>148</v>
      </c>
      <c r="B164" s="47" t="s">
        <v>373</v>
      </c>
      <c r="C164" s="40"/>
    </row>
    <row r="165" spans="1:3" ht="25.5">
      <c r="A165" s="40">
        <v>149</v>
      </c>
      <c r="B165" s="47" t="s">
        <v>374</v>
      </c>
      <c r="C165" s="40"/>
    </row>
    <row r="166" spans="1:3" ht="12.75">
      <c r="A166" s="40">
        <v>150</v>
      </c>
      <c r="B166" s="47" t="s">
        <v>375</v>
      </c>
      <c r="C166" s="40"/>
    </row>
    <row r="167" spans="1:2" ht="12.75">
      <c r="A167" s="32"/>
      <c r="B167" s="36"/>
    </row>
    <row r="168" spans="1:3" ht="12.75">
      <c r="A168" s="40">
        <v>151</v>
      </c>
      <c r="B168" s="48" t="s">
        <v>376</v>
      </c>
      <c r="C168" s="40"/>
    </row>
    <row r="169" spans="1:3" ht="38.25">
      <c r="A169" s="40">
        <v>152</v>
      </c>
      <c r="B169" s="48" t="s">
        <v>377</v>
      </c>
      <c r="C169" s="40"/>
    </row>
    <row r="170" spans="1:3" ht="38.25">
      <c r="A170" s="40">
        <v>153</v>
      </c>
      <c r="B170" s="48" t="s">
        <v>378</v>
      </c>
      <c r="C170" s="40"/>
    </row>
    <row r="171" spans="1:3" ht="25.5">
      <c r="A171" s="40">
        <v>154</v>
      </c>
      <c r="B171" s="48" t="s">
        <v>379</v>
      </c>
      <c r="C171" s="40"/>
    </row>
    <row r="172" spans="1:3" ht="38.25">
      <c r="A172" s="40">
        <v>155</v>
      </c>
      <c r="B172" s="48" t="s">
        <v>380</v>
      </c>
      <c r="C172" s="40"/>
    </row>
    <row r="174" ht="38.25">
      <c r="B174" s="115" t="s">
        <v>615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49">
      <selection activeCell="C50" sqref="C50"/>
    </sheetView>
  </sheetViews>
  <sheetFormatPr defaultColWidth="9.140625" defaultRowHeight="12.75"/>
  <sheetData>
    <row r="1" spans="1:3" ht="191.25">
      <c r="A1" s="9" t="s">
        <v>67</v>
      </c>
      <c r="B1" s="7">
        <v>760101</v>
      </c>
      <c r="C1" s="8">
        <v>5</v>
      </c>
    </row>
    <row r="2" spans="1:3" ht="153">
      <c r="A2" s="9" t="s">
        <v>68</v>
      </c>
      <c r="B2" s="7">
        <v>760102</v>
      </c>
      <c r="C2" s="8">
        <v>10</v>
      </c>
    </row>
    <row r="3" spans="1:3" ht="153">
      <c r="A3" s="9" t="s">
        <v>69</v>
      </c>
      <c r="B3" s="7">
        <v>760103</v>
      </c>
      <c r="C3" s="8">
        <v>11</v>
      </c>
    </row>
    <row r="4" spans="1:3" ht="153">
      <c r="A4" s="9" t="s">
        <v>70</v>
      </c>
      <c r="B4" s="7">
        <v>760104</v>
      </c>
      <c r="C4" s="8">
        <v>17</v>
      </c>
    </row>
    <row r="5" spans="1:3" ht="153">
      <c r="A5" s="9" t="s">
        <v>71</v>
      </c>
      <c r="B5" s="7">
        <v>760105</v>
      </c>
      <c r="C5" s="8">
        <v>26</v>
      </c>
    </row>
    <row r="6" spans="1:3" ht="153">
      <c r="A6" s="9" t="s">
        <v>72</v>
      </c>
      <c r="B6" s="7">
        <v>760106</v>
      </c>
      <c r="C6" s="8">
        <v>27</v>
      </c>
    </row>
    <row r="7" spans="1:3" ht="153">
      <c r="A7" s="9" t="s">
        <v>73</v>
      </c>
      <c r="B7" s="7">
        <v>760107</v>
      </c>
      <c r="C7" s="8">
        <v>29</v>
      </c>
    </row>
    <row r="8" spans="1:3" ht="153">
      <c r="A8" s="9" t="s">
        <v>74</v>
      </c>
      <c r="B8" s="7">
        <v>760108</v>
      </c>
      <c r="C8" s="8">
        <v>99</v>
      </c>
    </row>
    <row r="9" spans="1:3" ht="153">
      <c r="A9" s="9" t="s">
        <v>75</v>
      </c>
      <c r="B9" s="7">
        <v>760109</v>
      </c>
      <c r="C9" s="8">
        <v>39</v>
      </c>
    </row>
    <row r="10" spans="1:3" ht="153">
      <c r="A10" s="9" t="s">
        <v>76</v>
      </c>
      <c r="B10" s="7">
        <v>760110</v>
      </c>
      <c r="C10" s="8">
        <v>55</v>
      </c>
    </row>
    <row r="11" spans="1:3" ht="153">
      <c r="A11" s="9" t="s">
        <v>77</v>
      </c>
      <c r="B11" s="7">
        <v>760111</v>
      </c>
      <c r="C11" s="8">
        <v>56</v>
      </c>
    </row>
    <row r="12" spans="1:3" ht="293.25">
      <c r="A12" s="9" t="s">
        <v>78</v>
      </c>
      <c r="B12" s="7">
        <v>760112</v>
      </c>
      <c r="C12" s="8">
        <v>58</v>
      </c>
    </row>
    <row r="13" spans="1:3" ht="153">
      <c r="A13" s="9" t="s">
        <v>79</v>
      </c>
      <c r="B13" s="7">
        <v>760113</v>
      </c>
      <c r="C13" s="8">
        <v>60</v>
      </c>
    </row>
    <row r="14" spans="1:3" ht="153">
      <c r="A14" s="9" t="s">
        <v>80</v>
      </c>
      <c r="B14" s="7">
        <v>760114</v>
      </c>
      <c r="C14" s="8">
        <v>62</v>
      </c>
    </row>
    <row r="15" spans="1:3" ht="153">
      <c r="A15" s="9" t="s">
        <v>81</v>
      </c>
      <c r="B15" s="7">
        <v>760116</v>
      </c>
      <c r="C15" s="8">
        <v>72</v>
      </c>
    </row>
    <row r="16" spans="1:3" ht="242.25">
      <c r="A16" s="9" t="s">
        <v>82</v>
      </c>
      <c r="B16" s="7">
        <v>760117</v>
      </c>
      <c r="C16" s="8">
        <v>80</v>
      </c>
    </row>
    <row r="17" spans="1:3" ht="153">
      <c r="A17" s="9" t="s">
        <v>83</v>
      </c>
      <c r="B17" s="7">
        <v>760118</v>
      </c>
      <c r="C17" s="8">
        <v>81</v>
      </c>
    </row>
    <row r="18" spans="1:3" ht="153">
      <c r="A18" s="9" t="s">
        <v>84</v>
      </c>
      <c r="B18" s="7">
        <v>760120</v>
      </c>
      <c r="C18" s="8">
        <v>87</v>
      </c>
    </row>
    <row r="19" spans="1:3" ht="153">
      <c r="A19" s="9" t="s">
        <v>85</v>
      </c>
      <c r="B19" s="7">
        <v>760121</v>
      </c>
      <c r="C19" s="8">
        <v>90</v>
      </c>
    </row>
    <row r="20" spans="1:3" ht="178.5">
      <c r="A20" s="9" t="s">
        <v>86</v>
      </c>
      <c r="B20" s="7">
        <v>760123</v>
      </c>
      <c r="C20" s="8">
        <v>95</v>
      </c>
    </row>
    <row r="21" spans="1:3" ht="102">
      <c r="A21" s="9" t="s">
        <v>87</v>
      </c>
      <c r="B21" s="7">
        <v>760125</v>
      </c>
      <c r="C21" s="8">
        <v>2</v>
      </c>
    </row>
    <row r="22" spans="1:3" ht="140.25">
      <c r="A22" s="9" t="s">
        <v>88</v>
      </c>
      <c r="B22" s="7">
        <v>760129</v>
      </c>
      <c r="C22" s="8">
        <v>115</v>
      </c>
    </row>
    <row r="23" spans="1:3" ht="153">
      <c r="A23" s="9" t="s">
        <v>89</v>
      </c>
      <c r="B23" s="7">
        <v>760131</v>
      </c>
      <c r="C23" s="8">
        <v>10</v>
      </c>
    </row>
    <row r="24" spans="1:3" ht="153">
      <c r="A24" s="9" t="s">
        <v>90</v>
      </c>
      <c r="B24" s="7">
        <v>760201</v>
      </c>
      <c r="C24" s="8">
        <v>2</v>
      </c>
    </row>
    <row r="25" spans="1:3" ht="153">
      <c r="A25" s="9" t="s">
        <v>91</v>
      </c>
      <c r="B25" s="7">
        <v>760203</v>
      </c>
      <c r="C25" s="8">
        <v>41</v>
      </c>
    </row>
    <row r="26" spans="1:3" ht="153">
      <c r="A26" s="10" t="s">
        <v>92</v>
      </c>
      <c r="B26" s="7">
        <v>760204</v>
      </c>
      <c r="C26" s="8">
        <v>46</v>
      </c>
    </row>
    <row r="27" spans="1:3" ht="153">
      <c r="A27" s="9" t="s">
        <v>93</v>
      </c>
      <c r="B27" s="7">
        <v>760205</v>
      </c>
      <c r="C27" s="8">
        <v>47</v>
      </c>
    </row>
    <row r="28" spans="1:3" ht="153">
      <c r="A28" s="9" t="s">
        <v>94</v>
      </c>
      <c r="B28" s="7">
        <v>760206</v>
      </c>
      <c r="C28" s="8">
        <v>48</v>
      </c>
    </row>
    <row r="29" spans="1:3" ht="191.25">
      <c r="A29" s="9" t="s">
        <v>95</v>
      </c>
      <c r="B29" s="7">
        <v>760207</v>
      </c>
      <c r="C29" s="8">
        <v>50</v>
      </c>
    </row>
    <row r="30" spans="1:3" ht="153">
      <c r="A30" s="9" t="s">
        <v>96</v>
      </c>
      <c r="B30" s="7">
        <v>760208</v>
      </c>
      <c r="C30" s="8">
        <v>51</v>
      </c>
    </row>
    <row r="31" spans="1:3" ht="153">
      <c r="A31" s="9" t="s">
        <v>97</v>
      </c>
      <c r="B31" s="7">
        <v>760209</v>
      </c>
      <c r="C31" s="8">
        <v>52</v>
      </c>
    </row>
    <row r="32" spans="1:3" ht="153">
      <c r="A32" s="9" t="s">
        <v>98</v>
      </c>
      <c r="B32" s="7">
        <v>760210</v>
      </c>
      <c r="C32" s="8">
        <v>59</v>
      </c>
    </row>
    <row r="33" spans="1:3" ht="153">
      <c r="A33" s="9" t="s">
        <v>99</v>
      </c>
      <c r="B33" s="7">
        <v>760211</v>
      </c>
      <c r="C33" s="8">
        <v>67</v>
      </c>
    </row>
    <row r="34" spans="1:3" ht="153">
      <c r="A34" s="9" t="s">
        <v>100</v>
      </c>
      <c r="B34" s="7">
        <v>760212</v>
      </c>
      <c r="C34" s="8">
        <v>69</v>
      </c>
    </row>
    <row r="35" spans="1:3" ht="153">
      <c r="A35" s="9" t="s">
        <v>101</v>
      </c>
      <c r="B35" s="7">
        <v>760213</v>
      </c>
      <c r="C35" s="8">
        <v>77</v>
      </c>
    </row>
    <row r="36" spans="1:3" ht="153">
      <c r="A36" s="9" t="s">
        <v>102</v>
      </c>
      <c r="B36" s="7">
        <v>760215</v>
      </c>
      <c r="C36" s="8">
        <v>83</v>
      </c>
    </row>
    <row r="37" spans="1:3" ht="242.25">
      <c r="A37" s="9" t="s">
        <v>103</v>
      </c>
      <c r="B37" s="7">
        <v>760216</v>
      </c>
      <c r="C37" s="8">
        <v>84</v>
      </c>
    </row>
    <row r="38" spans="1:3" ht="178.5">
      <c r="A38" s="9" t="s">
        <v>104</v>
      </c>
      <c r="B38" s="7">
        <v>760217</v>
      </c>
      <c r="C38" s="8">
        <v>97</v>
      </c>
    </row>
    <row r="39" spans="1:3" ht="102">
      <c r="A39" s="9" t="s">
        <v>105</v>
      </c>
      <c r="B39" s="7">
        <v>760218</v>
      </c>
      <c r="C39" s="8">
        <v>3</v>
      </c>
    </row>
    <row r="40" spans="1:3" ht="191.25">
      <c r="A40" s="9" t="s">
        <v>106</v>
      </c>
      <c r="B40" s="7">
        <v>760221</v>
      </c>
      <c r="C40" s="8">
        <v>16</v>
      </c>
    </row>
    <row r="41" spans="1:3" ht="191.25">
      <c r="A41" s="9" t="s">
        <v>107</v>
      </c>
      <c r="B41" s="7">
        <v>760222</v>
      </c>
      <c r="C41" s="8">
        <v>21</v>
      </c>
    </row>
    <row r="42" spans="1:3" ht="140.25">
      <c r="A42" s="9" t="s">
        <v>108</v>
      </c>
      <c r="B42" s="7">
        <v>760225</v>
      </c>
      <c r="C42" s="8"/>
    </row>
    <row r="43" spans="1:3" ht="153">
      <c r="A43" s="9" t="s">
        <v>109</v>
      </c>
      <c r="B43" s="7">
        <v>760301</v>
      </c>
      <c r="C43" s="8">
        <v>1</v>
      </c>
    </row>
    <row r="44" spans="1:3" ht="267.75">
      <c r="A44" s="9" t="s">
        <v>110</v>
      </c>
      <c r="B44" s="7">
        <v>760302</v>
      </c>
      <c r="C44" s="8">
        <v>4</v>
      </c>
    </row>
    <row r="45" spans="1:3" ht="153">
      <c r="A45" s="9" t="s">
        <v>111</v>
      </c>
      <c r="B45" s="7">
        <v>760303</v>
      </c>
      <c r="C45" s="8">
        <v>7</v>
      </c>
    </row>
    <row r="46" spans="1:3" ht="153">
      <c r="A46" s="9" t="s">
        <v>112</v>
      </c>
      <c r="B46" s="7">
        <v>760304</v>
      </c>
      <c r="C46" s="8">
        <v>25</v>
      </c>
    </row>
    <row r="47" spans="1:3" ht="242.25">
      <c r="A47" s="9" t="s">
        <v>113</v>
      </c>
      <c r="B47" s="7">
        <v>760305</v>
      </c>
      <c r="C47" s="8">
        <v>33</v>
      </c>
    </row>
    <row r="48" spans="1:3" ht="293.25">
      <c r="A48" s="9" t="s">
        <v>114</v>
      </c>
      <c r="B48" s="7">
        <v>760306</v>
      </c>
      <c r="C48" s="8">
        <v>42</v>
      </c>
    </row>
    <row r="49" spans="1:3" ht="267.75">
      <c r="A49" s="9" t="s">
        <v>115</v>
      </c>
      <c r="B49" s="7">
        <v>760307</v>
      </c>
      <c r="C49" s="8">
        <v>43</v>
      </c>
    </row>
    <row r="50" spans="1:3" ht="153">
      <c r="A50" s="9" t="s">
        <v>116</v>
      </c>
      <c r="B50" s="7">
        <v>760308</v>
      </c>
      <c r="C50" s="8">
        <v>49</v>
      </c>
    </row>
    <row r="51" spans="1:3" ht="153">
      <c r="A51" s="9" t="s">
        <v>117</v>
      </c>
      <c r="B51" s="7">
        <v>760310</v>
      </c>
      <c r="C51" s="8">
        <v>70</v>
      </c>
    </row>
    <row r="52" spans="1:3" ht="280.5">
      <c r="A52" s="9" t="s">
        <v>118</v>
      </c>
      <c r="B52" s="7">
        <v>760314</v>
      </c>
      <c r="C52" s="8"/>
    </row>
    <row r="53" spans="1:3" ht="153">
      <c r="A53" s="9" t="s">
        <v>119</v>
      </c>
      <c r="B53" s="7">
        <v>760401</v>
      </c>
      <c r="C53" s="8">
        <v>8</v>
      </c>
    </row>
    <row r="54" spans="1:3" ht="153">
      <c r="A54" s="9" t="s">
        <v>120</v>
      </c>
      <c r="B54" s="7">
        <v>760402</v>
      </c>
      <c r="C54" s="8">
        <v>12</v>
      </c>
    </row>
    <row r="55" spans="1:3" ht="153">
      <c r="A55" s="9" t="s">
        <v>121</v>
      </c>
      <c r="B55" s="7">
        <v>760403</v>
      </c>
      <c r="C55" s="8">
        <v>13</v>
      </c>
    </row>
    <row r="56" spans="1:3" ht="153">
      <c r="A56" s="10" t="s">
        <v>122</v>
      </c>
      <c r="B56" s="7">
        <v>760404</v>
      </c>
      <c r="C56" s="8">
        <v>15</v>
      </c>
    </row>
    <row r="57" spans="1:3" ht="153">
      <c r="A57" s="9" t="s">
        <v>123</v>
      </c>
      <c r="B57" s="7">
        <v>760405</v>
      </c>
      <c r="C57" s="8">
        <v>31</v>
      </c>
    </row>
    <row r="58" spans="1:3" ht="178.5">
      <c r="A58" s="9" t="s">
        <v>124</v>
      </c>
      <c r="B58" s="7">
        <v>760406</v>
      </c>
      <c r="C58" s="8">
        <v>32</v>
      </c>
    </row>
    <row r="59" spans="1:3" ht="153">
      <c r="A59" s="9" t="s">
        <v>125</v>
      </c>
      <c r="B59" s="7">
        <v>760407</v>
      </c>
      <c r="C59" s="8">
        <v>40</v>
      </c>
    </row>
    <row r="60" spans="1:3" ht="153">
      <c r="A60" s="9" t="s">
        <v>126</v>
      </c>
      <c r="B60" s="11">
        <v>760408</v>
      </c>
      <c r="C60" s="11">
        <v>53</v>
      </c>
    </row>
    <row r="61" spans="1:3" ht="153">
      <c r="A61" s="9" t="s">
        <v>127</v>
      </c>
      <c r="B61" s="7">
        <v>760409</v>
      </c>
      <c r="C61" s="8">
        <v>75</v>
      </c>
    </row>
    <row r="62" spans="1:3" ht="178.5">
      <c r="A62" s="9" t="s">
        <v>128</v>
      </c>
      <c r="B62" s="7">
        <v>760411</v>
      </c>
      <c r="C62" s="8">
        <v>96</v>
      </c>
    </row>
    <row r="63" spans="1:3" ht="153">
      <c r="A63" s="9" t="s">
        <v>129</v>
      </c>
      <c r="B63" s="7">
        <v>760412</v>
      </c>
      <c r="C63" s="8">
        <v>6</v>
      </c>
    </row>
    <row r="64" spans="1:3" ht="153">
      <c r="A64" s="9" t="s">
        <v>130</v>
      </c>
      <c r="B64" s="7">
        <v>760501</v>
      </c>
      <c r="C64" s="8">
        <v>3</v>
      </c>
    </row>
    <row r="65" spans="1:3" ht="178.5">
      <c r="A65" s="9" t="s">
        <v>131</v>
      </c>
      <c r="B65" s="7">
        <v>760502</v>
      </c>
      <c r="C65" s="8">
        <v>9</v>
      </c>
    </row>
    <row r="66" spans="1:3" ht="178.5">
      <c r="A66" s="9" t="s">
        <v>132</v>
      </c>
      <c r="B66" s="7">
        <v>760504</v>
      </c>
      <c r="C66" s="8">
        <v>30</v>
      </c>
    </row>
    <row r="67" spans="1:3" ht="153">
      <c r="A67" s="9" t="s">
        <v>133</v>
      </c>
      <c r="B67" s="7">
        <v>760505</v>
      </c>
      <c r="C67" s="8">
        <v>36</v>
      </c>
    </row>
    <row r="68" spans="1:3" ht="242.25">
      <c r="A68" s="9" t="s">
        <v>134</v>
      </c>
      <c r="B68" s="7">
        <v>760506</v>
      </c>
      <c r="C68" s="8">
        <v>37</v>
      </c>
    </row>
    <row r="69" spans="1:3" ht="178.5">
      <c r="A69" s="9" t="s">
        <v>135</v>
      </c>
      <c r="B69" s="7">
        <v>760508</v>
      </c>
      <c r="C69" s="8">
        <v>44</v>
      </c>
    </row>
    <row r="70" spans="1:3" ht="178.5">
      <c r="A70" s="9" t="s">
        <v>136</v>
      </c>
      <c r="B70" s="7">
        <v>760509</v>
      </c>
      <c r="C70" s="8">
        <v>57</v>
      </c>
    </row>
    <row r="71" spans="1:3" ht="153">
      <c r="A71" s="9" t="s">
        <v>137</v>
      </c>
      <c r="B71" s="7">
        <v>760510</v>
      </c>
      <c r="C71" s="8">
        <v>71</v>
      </c>
    </row>
    <row r="72" spans="1:3" ht="178.5">
      <c r="A72" s="9" t="s">
        <v>138</v>
      </c>
      <c r="B72" s="7">
        <v>760511</v>
      </c>
      <c r="C72" s="8">
        <v>74</v>
      </c>
    </row>
    <row r="73" spans="1:3" ht="153">
      <c r="A73" s="9" t="s">
        <v>139</v>
      </c>
      <c r="B73" s="7">
        <v>760512</v>
      </c>
      <c r="C73" s="8">
        <v>76</v>
      </c>
    </row>
    <row r="74" spans="1:3" ht="178.5">
      <c r="A74" s="9" t="s">
        <v>140</v>
      </c>
      <c r="B74" s="7">
        <v>760514</v>
      </c>
      <c r="C74" s="8">
        <v>94</v>
      </c>
    </row>
    <row r="75" spans="1:3" ht="191.25">
      <c r="A75" s="9" t="s">
        <v>141</v>
      </c>
      <c r="B75" s="7">
        <v>760516</v>
      </c>
      <c r="C75" s="8">
        <v>158</v>
      </c>
    </row>
    <row r="76" spans="1:3" ht="178.5">
      <c r="A76" s="9" t="s">
        <v>142</v>
      </c>
      <c r="B76" s="7">
        <v>760601</v>
      </c>
      <c r="C76" s="8">
        <v>6</v>
      </c>
    </row>
    <row r="77" spans="1:3" ht="191.25">
      <c r="A77" s="9" t="s">
        <v>143</v>
      </c>
      <c r="B77" s="7">
        <v>760602</v>
      </c>
      <c r="C77" s="8">
        <v>14</v>
      </c>
    </row>
    <row r="78" spans="1:3" ht="153">
      <c r="A78" s="9" t="s">
        <v>144</v>
      </c>
      <c r="B78" s="7">
        <v>760603</v>
      </c>
      <c r="C78" s="8">
        <v>16</v>
      </c>
    </row>
    <row r="79" spans="1:3" ht="178.5">
      <c r="A79" s="9" t="s">
        <v>145</v>
      </c>
      <c r="B79" s="7">
        <v>760604</v>
      </c>
      <c r="C79" s="8">
        <v>18</v>
      </c>
    </row>
    <row r="80" spans="1:3" ht="191.25">
      <c r="A80" s="9" t="s">
        <v>146</v>
      </c>
      <c r="B80" s="7">
        <v>760605</v>
      </c>
      <c r="C80" s="8">
        <v>21</v>
      </c>
    </row>
    <row r="81" spans="1:3" ht="153">
      <c r="A81" s="9" t="s">
        <v>147</v>
      </c>
      <c r="B81" s="7">
        <v>760607</v>
      </c>
      <c r="C81" s="8">
        <v>23</v>
      </c>
    </row>
    <row r="82" spans="1:3" ht="153">
      <c r="A82" s="9" t="s">
        <v>148</v>
      </c>
      <c r="B82" s="7">
        <v>760608</v>
      </c>
      <c r="C82" s="8">
        <v>28</v>
      </c>
    </row>
    <row r="83" spans="1:3" ht="153">
      <c r="A83" s="9" t="s">
        <v>149</v>
      </c>
      <c r="B83" s="7">
        <v>760609</v>
      </c>
      <c r="C83" s="8">
        <v>35</v>
      </c>
    </row>
    <row r="84" spans="1:3" ht="242.25">
      <c r="A84" s="9" t="s">
        <v>150</v>
      </c>
      <c r="B84" s="7">
        <v>760611</v>
      </c>
      <c r="C84" s="8">
        <v>85</v>
      </c>
    </row>
    <row r="85" spans="1:3" ht="153">
      <c r="A85" s="9" t="s">
        <v>151</v>
      </c>
      <c r="B85" s="7">
        <v>760612</v>
      </c>
      <c r="C85" s="8">
        <v>66</v>
      </c>
    </row>
    <row r="86" spans="1:3" ht="153">
      <c r="A86" s="9" t="s">
        <v>152</v>
      </c>
      <c r="B86" s="7">
        <v>760613</v>
      </c>
      <c r="C86" s="8">
        <v>68</v>
      </c>
    </row>
    <row r="87" spans="1:3" ht="153">
      <c r="A87" s="9" t="s">
        <v>153</v>
      </c>
      <c r="B87" s="7">
        <v>760614</v>
      </c>
      <c r="C87" s="8">
        <v>73</v>
      </c>
    </row>
    <row r="88" spans="1:3" ht="153">
      <c r="A88" s="9" t="s">
        <v>154</v>
      </c>
      <c r="B88" s="7">
        <v>760615</v>
      </c>
      <c r="C88" s="8">
        <v>78</v>
      </c>
    </row>
    <row r="89" spans="1:3" ht="178.5">
      <c r="A89" s="9" t="s">
        <v>155</v>
      </c>
      <c r="B89" s="7">
        <v>760617</v>
      </c>
      <c r="C89" s="8">
        <v>88</v>
      </c>
    </row>
    <row r="90" spans="1:3" ht="153">
      <c r="A90" s="9" t="s">
        <v>156</v>
      </c>
      <c r="B90" s="7">
        <v>760618</v>
      </c>
      <c r="C90" s="8">
        <v>89</v>
      </c>
    </row>
    <row r="91" spans="1:3" ht="127.5">
      <c r="A91" s="9" t="s">
        <v>157</v>
      </c>
      <c r="B91" s="7">
        <v>760619</v>
      </c>
      <c r="C91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1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14.28125" style="0" bestFit="1" customWidth="1"/>
    <col min="3" max="3" width="6.00390625" style="0" customWidth="1"/>
    <col min="4" max="4" width="10.140625" style="0" customWidth="1"/>
    <col min="5" max="15" width="6.00390625" style="0" customWidth="1"/>
  </cols>
  <sheetData>
    <row r="1" spans="3:9" ht="12.75">
      <c r="C1" s="49" t="s">
        <v>423</v>
      </c>
      <c r="D1" s="49" t="s">
        <v>424</v>
      </c>
      <c r="E1" s="49" t="s">
        <v>425</v>
      </c>
      <c r="F1" s="49" t="s">
        <v>426</v>
      </c>
      <c r="G1" s="49" t="s">
        <v>427</v>
      </c>
      <c r="H1" s="49" t="s">
        <v>428</v>
      </c>
      <c r="I1" s="49" t="s">
        <v>458</v>
      </c>
    </row>
    <row r="2" spans="1:9" ht="12.75">
      <c r="A2" s="49" t="s">
        <v>422</v>
      </c>
      <c r="B2" s="49" t="s">
        <v>421</v>
      </c>
      <c r="C2">
        <f>SUMIF(Общее!$C6:$L6,"=02",Общее!$C66:$L66)</f>
        <v>0</v>
      </c>
      <c r="D2">
        <f>SUMIF(Общее!$C6:$L6,"=03",Общее!$C66:$L66)</f>
        <v>16969226.1</v>
      </c>
      <c r="E2">
        <f>SUMIF(Общее!$C6:$L6,"=04",Общее!$C66:$L66)</f>
        <v>0</v>
      </c>
      <c r="F2">
        <f>SUMIF(Общее!$C6:$L6,"=05",Общее!$C66:$L66)</f>
        <v>0</v>
      </c>
      <c r="G2">
        <f>SUMIF(Общее!$C6:$L6,"=06",Общее!$C66:$L66)</f>
        <v>0</v>
      </c>
      <c r="H2">
        <f>SUMIF(Общее!$C6:$L6,"=07",Общее!$C66:$L66)</f>
        <v>0</v>
      </c>
      <c r="I2">
        <f>SUMIF(Общее!$C6:$L6,"=07",Общее!$C66:$L66)</f>
        <v>0</v>
      </c>
    </row>
    <row r="3" spans="2:9" ht="12.75">
      <c r="B3" s="49" t="s">
        <v>429</v>
      </c>
      <c r="C3">
        <f>SUMIF(Общее!$C6:$L6,"=02",Общее!$C31:$L31)</f>
        <v>0</v>
      </c>
      <c r="D3">
        <f>SUMIF(Общее!$C6:$L6,"=03",Общее!$C31:$L31)</f>
        <v>180</v>
      </c>
      <c r="E3">
        <f>SUMIF(Общее!$C6:$L6,"=04",Общее!$C31:$L31)</f>
        <v>0</v>
      </c>
      <c r="F3">
        <f>SUMIF(Общее!$C6:$L6,"=05",Общее!$C31:$L31)</f>
        <v>0</v>
      </c>
      <c r="G3">
        <f>SUMIF(Общее!$C6:$L6,"=06",Общее!$C31:$L31)</f>
        <v>0</v>
      </c>
      <c r="H3">
        <f>SUMIF(Общее!$C6:$L6,"=07",Общее!$C31:$L31)</f>
        <v>0</v>
      </c>
      <c r="I3">
        <f>SUMIF(Общее!$C6:$L6,"=07",Общее!$C31:$L31)</f>
        <v>0</v>
      </c>
    </row>
    <row r="4" spans="1:9" ht="12.75">
      <c r="A4" s="49" t="s">
        <v>455</v>
      </c>
      <c r="B4" s="49" t="s">
        <v>456</v>
      </c>
      <c r="C4">
        <f>SUMIF(Общее!C6:L6,"=02",Общее!$C11:$L11)</f>
        <v>0</v>
      </c>
      <c r="D4">
        <f>SUMIF(Общее!D6:M6,"=03",Общее!$C11:$L11)</f>
        <v>1715</v>
      </c>
      <c r="E4">
        <f>SUMIF(Общее!E6:N6,"=04",Общее!$C11:$L11)</f>
        <v>0</v>
      </c>
      <c r="F4">
        <f>SUMIF(Общее!F6:O6,"=05",Общее!$C11:$L11)</f>
        <v>0</v>
      </c>
      <c r="G4">
        <f>SUMIF(Общее!G6:P6,"=06",Общее!$C11:$L11)</f>
        <v>0</v>
      </c>
      <c r="H4">
        <f>SUMIF(Общее!H6:Q6,"=07",Общее!$C11:$L11)</f>
        <v>0</v>
      </c>
      <c r="I4">
        <f>SUMIF(Общее!I6:R6,"=07",Общее!$C11:$L11)</f>
        <v>0</v>
      </c>
    </row>
    <row r="5" spans="2:8" ht="12.75">
      <c r="B5" s="49" t="s">
        <v>459</v>
      </c>
      <c r="H5">
        <f>SUMIF(Общее!H6:Q6,"=07",Общее!$C11:$L11)</f>
        <v>0</v>
      </c>
    </row>
    <row r="6" ht="12.75">
      <c r="B6" s="49"/>
    </row>
    <row r="7" spans="2:3" ht="12.75">
      <c r="B7" s="49"/>
      <c r="C7" s="49" t="s">
        <v>461</v>
      </c>
    </row>
    <row r="8" spans="1:3" ht="12.75">
      <c r="A8" s="49" t="s">
        <v>460</v>
      </c>
      <c r="B8" s="49" t="s">
        <v>459</v>
      </c>
      <c r="C8">
        <f>SUMIF(Общее!C7:L7,"=0304",Общее!C11:L11)</f>
        <v>0</v>
      </c>
    </row>
    <row r="9" spans="1:9" ht="12.75">
      <c r="A9" s="49"/>
      <c r="B9" s="49"/>
      <c r="C9" s="49" t="s">
        <v>423</v>
      </c>
      <c r="D9" s="49" t="s">
        <v>424</v>
      </c>
      <c r="E9" s="49" t="s">
        <v>425</v>
      </c>
      <c r="F9" s="49" t="s">
        <v>426</v>
      </c>
      <c r="G9" s="49" t="s">
        <v>427</v>
      </c>
      <c r="H9" s="49" t="s">
        <v>428</v>
      </c>
      <c r="I9" s="49" t="s">
        <v>458</v>
      </c>
    </row>
    <row r="10" spans="1:8" ht="12.75">
      <c r="A10" s="49" t="s">
        <v>462</v>
      </c>
      <c r="B10" s="49" t="s">
        <v>463</v>
      </c>
      <c r="H10">
        <f>SUMIF(Общее!$C6:$L6,"=07",Общее!C26:L26)</f>
        <v>0</v>
      </c>
    </row>
    <row r="11" spans="2:8" ht="12.75">
      <c r="B11" s="49" t="s">
        <v>465</v>
      </c>
      <c r="H11">
        <f>SUMIF(Общее!$C$6:$L$6,"=07",Общее!$C30:$L30)</f>
        <v>0</v>
      </c>
    </row>
    <row r="12" spans="2:8" ht="12.75">
      <c r="B12" s="49" t="s">
        <v>464</v>
      </c>
      <c r="H12">
        <f>SUMIF(Общее!$C$6:$L$6,"=07",Общее!C29:L29)</f>
        <v>0</v>
      </c>
    </row>
    <row r="14" spans="1:8" ht="12.75">
      <c r="A14" s="49" t="s">
        <v>468</v>
      </c>
      <c r="B14" s="49" t="s">
        <v>469</v>
      </c>
      <c r="H14">
        <f>SUMIF(Общее!$C$6:$L$6,"=07",Общее!C35:L35)</f>
        <v>0</v>
      </c>
    </row>
    <row r="15" spans="2:8" ht="12.75">
      <c r="B15" s="49" t="s">
        <v>471</v>
      </c>
      <c r="H15">
        <f>SUMIF(Общее!$C$6:$L$6,"=07",Общее!C12:L12)</f>
        <v>0</v>
      </c>
    </row>
    <row r="16" spans="2:8" ht="12.75">
      <c r="B16" s="49" t="s">
        <v>472</v>
      </c>
      <c r="H16">
        <f>SUMIF(Общее!$C$6:$L$6,"=07",Общее!C13:L13)</f>
        <v>0</v>
      </c>
    </row>
    <row r="17" spans="2:8" ht="12.75">
      <c r="B17" s="49" t="s">
        <v>470</v>
      </c>
      <c r="H17">
        <f>SUMIF(Общее!$C$6:$L$6,"=07",Общее!C20:L20)</f>
        <v>0</v>
      </c>
    </row>
    <row r="18" spans="2:8" ht="12.75">
      <c r="B18" s="49" t="s">
        <v>473</v>
      </c>
      <c r="H18">
        <f>SUMIF(Общее!$C$6:$L$6,"=07",Общее!C21:L21)</f>
        <v>0</v>
      </c>
    </row>
    <row r="20" spans="1:8" ht="12.75">
      <c r="A20" s="49" t="s">
        <v>480</v>
      </c>
      <c r="B20" s="49" t="s">
        <v>483</v>
      </c>
      <c r="H20">
        <f>SUMIF(Общее!$C$6:$L$6,"=07",Общее!C37:L37)</f>
        <v>0</v>
      </c>
    </row>
    <row r="21" spans="2:8" ht="12.75">
      <c r="B21" s="49" t="s">
        <v>481</v>
      </c>
      <c r="H21">
        <f>SUMIF(Общее!$C$6:$L$6,"=07",Общее!C38:L38)</f>
        <v>0</v>
      </c>
    </row>
    <row r="22" spans="2:8" ht="12.75">
      <c r="B22" s="49" t="s">
        <v>482</v>
      </c>
      <c r="H22">
        <f>SUMIF(Общее!$C$6:$L$6,"=07",Общее!C39:L39)</f>
        <v>0</v>
      </c>
    </row>
    <row r="24" spans="1:8" ht="12.75">
      <c r="A24" s="49" t="s">
        <v>493</v>
      </c>
      <c r="B24" s="49" t="s">
        <v>494</v>
      </c>
      <c r="H24">
        <f>SUMIF(Общее!$C$6:$L$6,"=07",Общее!C48:L48)</f>
        <v>0</v>
      </c>
    </row>
    <row r="25" spans="2:8" ht="12.75">
      <c r="B25" s="49" t="s">
        <v>495</v>
      </c>
      <c r="H25">
        <f>COUNTIF(Общее!$C$6:$L$6,"=07")</f>
        <v>0</v>
      </c>
    </row>
    <row r="29" spans="3:15" ht="355.5">
      <c r="C29" s="100" t="s">
        <v>187</v>
      </c>
      <c r="D29" s="100" t="s">
        <v>188</v>
      </c>
      <c r="E29" s="100" t="s">
        <v>189</v>
      </c>
      <c r="F29" s="100" t="s">
        <v>190</v>
      </c>
      <c r="G29" s="100" t="s">
        <v>191</v>
      </c>
      <c r="H29" s="100" t="s">
        <v>193</v>
      </c>
      <c r="I29" s="100" t="s">
        <v>194</v>
      </c>
      <c r="J29" s="100" t="s">
        <v>195</v>
      </c>
      <c r="K29" s="100" t="s">
        <v>196</v>
      </c>
      <c r="L29" s="100" t="s">
        <v>197</v>
      </c>
      <c r="M29" s="100" t="s">
        <v>538</v>
      </c>
      <c r="N29" s="100" t="s">
        <v>198</v>
      </c>
      <c r="O29" s="100" t="s">
        <v>199</v>
      </c>
    </row>
    <row r="30" spans="2:15" ht="12.75">
      <c r="B30" s="106" t="s">
        <v>227</v>
      </c>
      <c r="C30" s="40">
        <f>SUMIF('Дополнительное обр-ие'!C8:E8,"=1",'Дополнительное обр-ие'!$C$23:$E$23)</f>
        <v>0</v>
      </c>
      <c r="D30" s="40">
        <f>SUMIF('Дополнительное обр-ие'!$C9:$E9,"=1",'Дополнительное обр-ие'!$C$23:$E$23)</f>
        <v>0</v>
      </c>
      <c r="E30" s="40">
        <f>SUMIF('Дополнительное обр-ие'!$C10:$E10,"=1",'Дополнительное обр-ие'!$C$23:$E$23)</f>
        <v>0</v>
      </c>
      <c r="F30" s="40">
        <f>SUMIF('Дополнительное обр-ие'!$C11:$E11,"=1",'Дополнительное обр-ие'!$C$23:$E$23)</f>
        <v>0</v>
      </c>
      <c r="G30" s="40">
        <f>SUMIF('Дополнительное обр-ие'!$C12:$E12,"=1",'Дополнительное обр-ие'!$C$23:$E$23)</f>
        <v>330</v>
      </c>
      <c r="H30" s="40">
        <f>SUMIF('Дополнительное обр-ие'!$C14:$E14,"=1",'Дополнительное обр-ие'!$C$23:$E$23)</f>
        <v>640</v>
      </c>
      <c r="I30" s="40">
        <f>SUMIF('Дополнительное обр-ие'!$C15:$E15,"=1",'Дополнительное обр-ие'!$C$23:$E$23)</f>
        <v>640</v>
      </c>
      <c r="J30" s="40">
        <f>SUMIF('Дополнительное обр-ие'!$C16:$E16,"=1",'Дополнительное обр-ие'!$C$23:$E$23)</f>
        <v>640</v>
      </c>
      <c r="K30" s="40">
        <f>SUMIF('Дополнительное обр-ие'!$C17:$E17,"=1",'Дополнительное обр-ие'!$C$23:$E$23)</f>
        <v>640</v>
      </c>
      <c r="L30" s="40">
        <f>SUMIF('Дополнительное обр-ие'!$C18:$E18,"=1",'Дополнительное обр-ие'!$C$23:$E$23)</f>
        <v>640</v>
      </c>
      <c r="M30" s="40">
        <f>SUMIF('Дополнительное обр-ие'!$C19:$E19,"=1",'Дополнительное обр-ие'!$C$23:$E$23)</f>
        <v>970</v>
      </c>
      <c r="N30" s="40">
        <f>SUMIF('Дополнительное обр-ие'!$C20:$E20,"=1",'Дополнительное обр-ие'!$C$23:$E$23)</f>
        <v>640</v>
      </c>
      <c r="O30" s="40">
        <f>SUMIF('Дополнительное обр-ие'!$C21:$E21,"=1",'Дополнительное обр-ие'!$C$23:$E$23)</f>
        <v>0</v>
      </c>
    </row>
    <row r="31" spans="2:15" ht="12.75">
      <c r="B31" s="106" t="s">
        <v>554</v>
      </c>
      <c r="C31" s="40">
        <f>SUMIF('Дополнительное обр-ие'!C9:E9,"=1",'Дополнительное обр-ие'!C23:H23)</f>
        <v>0</v>
      </c>
      <c r="D31" s="40">
        <f>SUMIF('Дополнительное обр-ие'!$C10:$E10,"=1",'Дополнительное обр-ие'!$C$23:$E$23)</f>
        <v>0</v>
      </c>
      <c r="E31" s="40">
        <f>SUMIF('Дополнительное обр-ие'!$C11:$E11,"=1",'Дополнительное обр-ие'!$C$23:$E$23)</f>
        <v>0</v>
      </c>
      <c r="F31" s="40">
        <f>SUMIF('Дополнительное обр-ие'!$C12:$E12,"=1",'Дополнительное обр-ие'!$C$23:$E$23)</f>
        <v>330</v>
      </c>
      <c r="G31" s="40">
        <f>SUMIF('Дополнительное обр-ие'!$C13:$E13,"=1",'Дополнительное обр-ие'!$C$23:$E$23)</f>
        <v>0</v>
      </c>
      <c r="H31" s="40">
        <f>SUMIF('Дополнительное обр-ие'!$C15:$E15,"=1",'Дополнительное обр-ие'!$C$23:$E$23)</f>
        <v>640</v>
      </c>
      <c r="I31" s="40">
        <f>SUMIF('Дополнительное обр-ие'!$C16:$E16,"=1",'Дополнительное обр-ие'!$C$23:$E$23)</f>
        <v>640</v>
      </c>
      <c r="J31" s="40">
        <f>SUMIF('Дополнительное обр-ие'!$C17:$E17,"=1",'Дополнительное обр-ие'!$C$23:$E$23)</f>
        <v>640</v>
      </c>
      <c r="K31" s="40">
        <f>SUMIF('Дополнительное обр-ие'!$C18:$E18,"=1",'Дополнительное обр-ие'!$C$23:$E$23)</f>
        <v>640</v>
      </c>
      <c r="L31" s="40">
        <f>SUMIF('Дополнительное обр-ие'!$C19:$E19,"=1",'Дополнительное обр-ие'!$C$23:$E$23)</f>
        <v>970</v>
      </c>
      <c r="M31" s="40">
        <f>SUMIF('Дополнительное обр-ие'!$C20:$E20,"=1",'Дополнительное обр-ие'!$C$23:$E$23)</f>
        <v>640</v>
      </c>
      <c r="N31" s="40">
        <f>SUMIF('Дополнительное обр-ие'!$C21:$E21,"=1",'Дополнительное обр-ие'!$C$23:$E$23)</f>
        <v>0</v>
      </c>
      <c r="O31" s="40">
        <f>SUMIF('Дополнительное обр-ие'!$C22:$E22,"=1",'Дополнительное обр-ие'!$C$23:$E$23)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dcterms:created xsi:type="dcterms:W3CDTF">2014-10-06T06:01:02Z</dcterms:created>
  <dcterms:modified xsi:type="dcterms:W3CDTF">2014-11-10T12:37:19Z</dcterms:modified>
  <cp:category/>
  <cp:version/>
  <cp:contentType/>
  <cp:contentStatus/>
</cp:coreProperties>
</file>